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495" windowWidth="28800" windowHeight="16335"/>
  </bookViews>
  <sheets>
    <sheet name="RATING TOP DOG 2021" sheetId="1" r:id="rId1"/>
  </sheets>
  <definedNames>
    <definedName name="_xlnm._FilterDatabase" localSheetId="0" hidden="1">'RATING TOP DOG 2021'!$A$3:$BE$88</definedName>
    <definedName name="Z_9986E01E_56C0_4B30_B4E6_A93E291CD6B4_.wvu.FilterData" localSheetId="0" hidden="1">'RATING TOP DOG 2021'!$A$3:$AB$55</definedName>
    <definedName name="Z_9DCAABA6_3785_49F4_9C77_9A5C6800F54A_.wvu.FilterData" localSheetId="0" hidden="1">'RATING TOP DOG 2021'!$A$3:$AB$55</definedName>
  </definedNames>
  <calcPr calcId="145621" refMode="R1C1"/>
  <customWorkbookViews>
    <customWorkbookView name="Фильтр 1" guid="{9DCAABA6-3785-49F4-9C77-9A5C6800F54A}" maximized="1" windowWidth="0" windowHeight="0" activeSheetId="0"/>
    <customWorkbookView name="Фильтр 2" guid="{9986E01E-56C0-4B30-B4E6-A93E291CD6B4}" maximized="1" windowWidth="0" windowHeight="0" activeSheetId="0"/>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W5" i="1" l="1"/>
  <c r="X5" i="1"/>
  <c r="G2" i="1"/>
  <c r="G31" i="1"/>
  <c r="G60" i="1"/>
  <c r="G72" i="1"/>
  <c r="G48" i="1"/>
  <c r="AY26" i="1"/>
  <c r="G55" i="1"/>
  <c r="G26" i="1" l="1"/>
  <c r="AY6" i="1"/>
  <c r="AY20" i="1"/>
  <c r="G20" i="1" s="1"/>
  <c r="AY12" i="1"/>
  <c r="AY5" i="1"/>
  <c r="AY13" i="1"/>
  <c r="G13" i="1" s="1"/>
  <c r="G87" i="1"/>
  <c r="G83" i="1"/>
  <c r="G76" i="1"/>
  <c r="G70" i="1"/>
  <c r="G69" i="1"/>
  <c r="G68" i="1"/>
  <c r="G66" i="1"/>
  <c r="G65" i="1"/>
  <c r="G64" i="1"/>
  <c r="G63" i="1"/>
  <c r="G57" i="1"/>
  <c r="AW4" i="1"/>
  <c r="AW16" i="1"/>
  <c r="AW73" i="1"/>
  <c r="G73" i="1" s="1"/>
  <c r="AX21" i="1"/>
  <c r="G21" i="1" s="1"/>
  <c r="AX61" i="1"/>
  <c r="G61" i="1" s="1"/>
  <c r="G14" i="1"/>
  <c r="AV44" i="1"/>
  <c r="G44" i="1" s="1"/>
  <c r="AQ16" i="1"/>
  <c r="AQ29" i="1"/>
  <c r="G29" i="1" s="1"/>
  <c r="AQ34" i="1"/>
  <c r="G34" i="1" s="1"/>
  <c r="AQ86" i="1"/>
  <c r="G86" i="1" s="1"/>
  <c r="AQ32" i="1"/>
  <c r="G32" i="1" s="1"/>
  <c r="G42" i="1"/>
  <c r="G49" i="1"/>
  <c r="G43" i="1"/>
  <c r="G40" i="1"/>
  <c r="AH36" i="1"/>
  <c r="G36" i="1" s="1"/>
  <c r="AC62" i="1"/>
  <c r="G62" i="1" s="1"/>
  <c r="X9" i="1"/>
  <c r="G16" i="1" l="1"/>
  <c r="AH4" i="1"/>
  <c r="AH67" i="1"/>
  <c r="G67" i="1" s="1"/>
  <c r="AG7" i="1"/>
  <c r="AF10" i="1"/>
  <c r="AE23" i="1"/>
  <c r="G23" i="1" s="1"/>
  <c r="AD27" i="1"/>
  <c r="AD19" i="1"/>
  <c r="AD24" i="1"/>
  <c r="AC6" i="1"/>
  <c r="AC9" i="1"/>
  <c r="G9" i="1" s="1"/>
  <c r="AC12" i="1"/>
  <c r="AB12" i="1"/>
  <c r="AA7" i="1"/>
  <c r="AA46" i="1"/>
  <c r="G46" i="1" s="1"/>
  <c r="Z10" i="1"/>
  <c r="Z74" i="1"/>
  <c r="Z75" i="1"/>
  <c r="Z37" i="1"/>
  <c r="G37" i="1" s="1"/>
  <c r="Z11" i="1"/>
  <c r="Y10" i="1"/>
  <c r="Y74" i="1"/>
  <c r="Y75" i="1"/>
  <c r="X8" i="1"/>
  <c r="X45" i="1"/>
  <c r="X25" i="1"/>
  <c r="X12" i="1"/>
  <c r="W25" i="1"/>
  <c r="U7" i="1"/>
  <c r="U28" i="1"/>
  <c r="G28" i="1" s="1"/>
  <c r="T77" i="1"/>
  <c r="G77" i="1" s="1"/>
  <c r="T39" i="1"/>
  <c r="G39" i="1" s="1"/>
  <c r="S41" i="1"/>
  <c r="G41" i="1" s="1"/>
  <c r="S53" i="1"/>
  <c r="G53" i="1" s="1"/>
  <c r="S78" i="1"/>
  <c r="G78" i="1" s="1"/>
  <c r="S51" i="1"/>
  <c r="G51" i="1" s="1"/>
  <c r="S30" i="1"/>
  <c r="G30" i="1" s="1"/>
  <c r="S82" i="1"/>
  <c r="G82" i="1" s="1"/>
  <c r="S81" i="1"/>
  <c r="G81" i="1" s="1"/>
  <c r="S35" i="1"/>
  <c r="G35" i="1" s="1"/>
  <c r="S52" i="1"/>
  <c r="G52" i="1" s="1"/>
  <c r="S54" i="1"/>
  <c r="G54" i="1" s="1"/>
  <c r="S79" i="1"/>
  <c r="G79" i="1" s="1"/>
  <c r="S17" i="1"/>
  <c r="S80" i="1"/>
  <c r="G80" i="1" s="1"/>
  <c r="S18" i="1"/>
  <c r="G18" i="1" s="1"/>
  <c r="S50" i="1"/>
  <c r="G50" i="1" s="1"/>
  <c r="R10" i="1"/>
  <c r="R11" i="1"/>
  <c r="Q47" i="1"/>
  <c r="G47" i="1" s="1"/>
  <c r="Q22" i="1"/>
  <c r="G22" i="1" s="1"/>
  <c r="Q38" i="1"/>
  <c r="P8" i="1"/>
  <c r="P88" i="1"/>
  <c r="G88" i="1" s="1"/>
  <c r="P45" i="1"/>
  <c r="O58" i="1"/>
  <c r="G58" i="1" s="1"/>
  <c r="O17" i="1"/>
  <c r="N8" i="1"/>
  <c r="M8" i="1"/>
  <c r="M6" i="1"/>
  <c r="G6" i="1" s="1"/>
  <c r="M25" i="1"/>
  <c r="K4" i="1"/>
  <c r="G4" i="1" s="1"/>
  <c r="K19" i="1"/>
  <c r="K38" i="1"/>
  <c r="J59" i="1"/>
  <c r="G59" i="1" s="1"/>
  <c r="J56" i="1"/>
  <c r="G56" i="1" s="1"/>
  <c r="J71" i="1"/>
  <c r="G71" i="1" s="1"/>
  <c r="I27" i="1"/>
  <c r="I33" i="1"/>
  <c r="I85" i="1"/>
  <c r="G85" i="1" s="1"/>
  <c r="I15" i="1"/>
  <c r="G15" i="1" s="1"/>
  <c r="I24" i="1"/>
  <c r="H27" i="1"/>
  <c r="H84" i="1"/>
  <c r="G84" i="1" s="1"/>
  <c r="H33" i="1"/>
  <c r="G45" i="1" l="1"/>
  <c r="G5" i="1"/>
  <c r="G75" i="1"/>
  <c r="G74" i="1"/>
  <c r="G25" i="1"/>
  <c r="G7" i="1"/>
  <c r="G24" i="1"/>
  <c r="G8" i="1"/>
  <c r="G11" i="1"/>
  <c r="G10" i="1"/>
  <c r="G12" i="1"/>
  <c r="G38" i="1"/>
  <c r="G19" i="1"/>
  <c r="G33" i="1"/>
  <c r="G27" i="1"/>
  <c r="G17" i="1"/>
  <c r="G90" i="1" l="1"/>
</calcChain>
</file>

<file path=xl/sharedStrings.xml><?xml version="1.0" encoding="utf-8"?>
<sst xmlns="http://schemas.openxmlformats.org/spreadsheetml/2006/main" count="559" uniqueCount="417">
  <si>
    <t>BEST ALMAZY ANABARA V LIINIKA STAMM</t>
  </si>
  <si>
    <t>SIBEKKI FLY WINNIE OF THE POOH</t>
  </si>
  <si>
    <t>ALMAZY ANABARA GARDARIKA OT LINIKA</t>
  </si>
  <si>
    <t>WESTERN COMMAND YUKON</t>
  </si>
  <si>
    <t>EL FLAUM LEGENDARY WATER</t>
  </si>
  <si>
    <t>ARTIK TREVEL MURGUN</t>
  </si>
  <si>
    <t>ARTIC TRAVEL LYBIM</t>
  </si>
  <si>
    <t>ARTIK TREVEL CHABADA</t>
  </si>
  <si>
    <t>BENJAMIN SMOTRYASCHIY NA LUNU</t>
  </si>
  <si>
    <t>A MODUN</t>
  </si>
  <si>
    <t>ARTIC TREVEL LASKA</t>
  </si>
  <si>
    <t>TAYNA SEVERA IZUMRUD</t>
  </si>
  <si>
    <t>WESTERN KOMMAND SAYKHA</t>
  </si>
  <si>
    <t>FRODI BERNS FOR RANDOGS</t>
  </si>
  <si>
    <t>EL FLAUM USSURI</t>
  </si>
  <si>
    <t>SANDAR</t>
  </si>
  <si>
    <t>ANNA LIZA</t>
  </si>
  <si>
    <t>ALENKIY TSVETOCHEK</t>
  </si>
  <si>
    <t>SVOBODNAYA STAYA BESPODOBNAYA PELAGEYA</t>
  </si>
  <si>
    <t>SVOBODNAYA STAYA DARIA DOCH TALANA</t>
  </si>
  <si>
    <t>ALMAZ SOKROVISCHE ANABARA</t>
  </si>
  <si>
    <t>BIG FLAUER BALOVEN SUDBY</t>
  </si>
  <si>
    <t>ARTIK TREVEL BOYBOO</t>
  </si>
  <si>
    <t>ARTIK TREVEL KUCHUM</t>
  </si>
  <si>
    <t>ARTIK TREVEL URGEL</t>
  </si>
  <si>
    <t>Stepanova A.D</t>
  </si>
  <si>
    <t>AMMI MIKA BOLSHAYA MEDVEDITSA</t>
  </si>
  <si>
    <t>POS PI</t>
  </si>
  <si>
    <t>DOKHSUN BOOTUR</t>
  </si>
  <si>
    <t>ARTIK TREVEL ALMAZ- HAMAARDAAH</t>
  </si>
  <si>
    <t>ALTYN TUMAR MICHIYE KUO</t>
  </si>
  <si>
    <t xml:space="preserve">Konstantinova E. N. </t>
  </si>
  <si>
    <t>WESTERN COMMAND YUKA</t>
  </si>
  <si>
    <t>RUNDOGS ZABIRAY MENYA SKOREY</t>
  </si>
  <si>
    <t>EL FLAUM TAYLER</t>
  </si>
  <si>
    <t>RAVE REVIEW COMPLIMENT TO ANDKOLL</t>
  </si>
  <si>
    <t>EL FLAUM UTTA</t>
  </si>
  <si>
    <t>RICHARD THE LIONHEART</t>
  </si>
  <si>
    <t>ARTIK EMPIRE TREVEL RUSSIAN NOBILITY</t>
  </si>
  <si>
    <t>ARTIK TREVEL YARIK</t>
  </si>
  <si>
    <t>ARTIK TRAVEL YMYYLAAH</t>
  </si>
  <si>
    <t>CHERNYY ALMAZ IRIS</t>
  </si>
  <si>
    <t>ALTAIR TAUN FOREST</t>
  </si>
  <si>
    <t>ALTYN TUMAR POLYARNYY MEDVED'</t>
  </si>
  <si>
    <t>ALTYN TUMAR GARMONIJA DUHA</t>
  </si>
  <si>
    <t>ARTIC TRAVEL ROMASHKA ROBERTOVNA</t>
  </si>
  <si>
    <t>ALTYN TUMAR LEGONTOY BASTYN</t>
  </si>
  <si>
    <t>ARTIK TREVEL ARINA</t>
  </si>
  <si>
    <t>RUSSKAYA SKAZKA ZVEZDOCHET</t>
  </si>
  <si>
    <t>ARKTUR SEVERNAYA ZVEDA</t>
  </si>
  <si>
    <t>SIBEKKI FLAY ZENIT SLAVY</t>
  </si>
  <si>
    <t>CHIMGI TURA ROKSOLANA</t>
  </si>
  <si>
    <t>Maksimova M.A.</t>
  </si>
  <si>
    <t>ANDKOLL PAHOM VEOROSS</t>
  </si>
  <si>
    <t>EL FLAUM GOLLIVUD</t>
  </si>
  <si>
    <t>EL FLAUM VENUS</t>
  </si>
  <si>
    <t>SAMIRA</t>
  </si>
  <si>
    <t>TAINA</t>
  </si>
  <si>
    <t>ALTYN TUMAR GORDYJ JA</t>
  </si>
  <si>
    <t>SVOBODNAYA STAYA YAMAL</t>
  </si>
  <si>
    <t>AYKHAL</t>
  </si>
  <si>
    <t>Merkulova E.S.</t>
  </si>
  <si>
    <t>BIG FLOWER AIZA</t>
  </si>
  <si>
    <t>BIG FLAUER ZHGUCHIY BRYUNET</t>
  </si>
  <si>
    <t>ARTIK TREVEL INDI POLJARNAJA ZVEZDA</t>
  </si>
  <si>
    <t>Vasiliev A.</t>
  </si>
  <si>
    <t>SALKYN TAU BIMARDZHAN</t>
  </si>
  <si>
    <t>Korshunova I. Sh.</t>
  </si>
  <si>
    <t>ARTIK TREVEL DOLGUN</t>
  </si>
  <si>
    <t>PELLA BAT ZION</t>
  </si>
  <si>
    <t>SVOBODNAYA STAYA ARKTIKA</t>
  </si>
  <si>
    <t>SEIGUL`</t>
  </si>
  <si>
    <t>VANKUVER V SNEZHNOY METELI</t>
  </si>
  <si>
    <t>EL FLAUM ZARKHAN</t>
  </si>
  <si>
    <t>VLADYCHITSA ZIMA</t>
  </si>
  <si>
    <t>E. I. Kamardin</t>
  </si>
  <si>
    <t>OVSYANIKOVA E.Yu.</t>
  </si>
  <si>
    <t>LOGAN</t>
  </si>
  <si>
    <t>Petrichenko N.A.</t>
  </si>
  <si>
    <t>KHARYSKHAL AYKHALLA</t>
  </si>
  <si>
    <t>ALTYN TUMAR ILIN CHUORAAN</t>
  </si>
  <si>
    <t>KHALLAAN KHOTUNA KUSTUK</t>
  </si>
  <si>
    <t>Klimova E</t>
  </si>
  <si>
    <t>N. A. Zyablitseva</t>
  </si>
  <si>
    <t>ARTIC TRAVEL URAL</t>
  </si>
  <si>
    <t>BASTYNG</t>
  </si>
  <si>
    <t>SYRDYK TOWN FOREST</t>
  </si>
  <si>
    <t>Место в рейтинге - Place In Rating</t>
  </si>
  <si>
    <t>Владелец - Dog Owner</t>
  </si>
  <si>
    <t>Питомник - Kennel Of Dogs</t>
  </si>
  <si>
    <t>Мать - Mother</t>
  </si>
  <si>
    <t>Отец - Father</t>
  </si>
  <si>
    <t>Кличка собаки - Dog's Name</t>
  </si>
  <si>
    <t>Сумма балов - Total Balls</t>
  </si>
  <si>
    <t>EL FLAUM NEYMOR</t>
  </si>
  <si>
    <t>CHERNYI ALMAZ KYDANA</t>
  </si>
  <si>
    <t>ARTIK TREVEL KREPYSH</t>
  </si>
  <si>
    <t>ARTIC TRAVEL ZVEZDA</t>
  </si>
  <si>
    <t>EL FLAUM KINSEJ</t>
  </si>
  <si>
    <t>EL FLAUM SHERLOCK HOLMS</t>
  </si>
  <si>
    <t>SALKYN TAU BRONISLAVA</t>
  </si>
  <si>
    <t>24.01.2021, Novosibirsk (10) SPECIALITY NBCYL</t>
  </si>
  <si>
    <t>30.01.2021, Novosibirsk (9) SPECIALITY NBCYL</t>
  </si>
  <si>
    <t>31.01.2021 Permian (8) SPECIALTY IDSFCI</t>
  </si>
  <si>
    <t>BELLETRISTIX LOKKI</t>
  </si>
  <si>
    <t>DEISTVITELNO KHOROSHA</t>
  </si>
  <si>
    <t>Maria Perfilova, Elena Vorobyova</t>
  </si>
  <si>
    <t>SNOW FOREST ALTYN</t>
  </si>
  <si>
    <t>FAST</t>
  </si>
  <si>
    <t>NELLAYA TALISMAN LYUBVI</t>
  </si>
  <si>
    <t>Mikhalitsyna O. L.</t>
  </si>
  <si>
    <t>Cherkasova E.</t>
  </si>
  <si>
    <t>BELLETRISTIX BASMA</t>
  </si>
  <si>
    <t>ZOLOTAYA UDACHA SAKHA DYOLA</t>
  </si>
  <si>
    <t>CHIMGI TURA BURANBAY</t>
  </si>
  <si>
    <t>ALTYN TUMAR RAYZAN</t>
  </si>
  <si>
    <t>BELLA</t>
  </si>
  <si>
    <t>ARTIC TRAVEL DOIDU KIERGELE</t>
  </si>
  <si>
    <t>07.02.2021 Krasnodar (2) SPECIALTY NDSRKF</t>
  </si>
  <si>
    <t>ALMAZY ANABARA MISTER DRACULA</t>
  </si>
  <si>
    <t>22.02.2021 Moscow (5) SPECIALITY NBCYL</t>
  </si>
  <si>
    <t>SELENA</t>
  </si>
  <si>
    <t>EL FLAUM MOYA TUU TIKKY</t>
  </si>
  <si>
    <t>22.02.2021 Moscow (2) SPECIALTY NDSRKF</t>
  </si>
  <si>
    <t>27.02.2021 Vladivostok (7) SPECIALITY NBCYL</t>
  </si>
  <si>
    <t>SVOBODNAYA STAYA VISHENKA VEO ROSS</t>
  </si>
  <si>
    <t>Shcheglova N, Duzhak L.</t>
  </si>
  <si>
    <t>NAVI SPORT VAL'GALLA</t>
  </si>
  <si>
    <t>CHIMGI TURA KERUSH</t>
  </si>
  <si>
    <t>Reshetova L.A.</t>
  </si>
  <si>
    <t>27.03.2021 Krasnodar (2) SPECIALITY NDSRKF</t>
  </si>
  <si>
    <t>03.04.2021 Yakutsk (25) SPECIALITY NBSYL (СС)</t>
  </si>
  <si>
    <t>ARTIK TREVEL RIVER</t>
  </si>
  <si>
    <t>ARTIK TREVEL LUKER'YA</t>
  </si>
  <si>
    <t>AMAN</t>
  </si>
  <si>
    <t>V.V. Nakhodkin</t>
  </si>
  <si>
    <t>ARTIK TREVEL BES BERDIGES</t>
  </si>
  <si>
    <t>Kamenskaya E</t>
  </si>
  <si>
    <t>ARTIK TREVEL POLYUS</t>
  </si>
  <si>
    <t>ALTYN TUMAR KHOTUGU SULUS</t>
  </si>
  <si>
    <t>Popov M.S.</t>
  </si>
  <si>
    <t>ALTAN DABAYAAN YEDINSTVENNAYA BAGIRA</t>
  </si>
  <si>
    <t>PRIZRACHNYY GONSHCHIK</t>
  </si>
  <si>
    <t>KETER YLLYYR TUYMAADA</t>
  </si>
  <si>
    <t>Borisova E.A.</t>
  </si>
  <si>
    <t>CHERNYI ALMAZ LAGLAYA</t>
  </si>
  <si>
    <t>ALTYN TUMAR FRIDA</t>
  </si>
  <si>
    <t>ARTIK TREVEL DEGIE MEYII</t>
  </si>
  <si>
    <t>EZHNAJA MOJA</t>
  </si>
  <si>
    <t>ALTYN TUMAR MANNAYGY TAPTAL</t>
  </si>
  <si>
    <t>04.04.2021 Belgorod (2) SPECIALTY IDSFCI</t>
  </si>
  <si>
    <t>SYRDYK SULUS BARAKHSAN</t>
  </si>
  <si>
    <t>ERKHAN</t>
  </si>
  <si>
    <t>Fomenko S.</t>
  </si>
  <si>
    <t>11.04.2021 St. Petersburg (4) SPECIALTY NDSRKF</t>
  </si>
  <si>
    <t>ALMAZY ANABARA NARYIANA KUO</t>
  </si>
  <si>
    <t>PROLIFE AFINA</t>
  </si>
  <si>
    <t>SVOBODNAYA STAYA EHNERGIYA RUNY</t>
  </si>
  <si>
    <t>4.04.2021 Vladimir (2) SPECIALTY IDSFCI</t>
  </si>
  <si>
    <t>OLGRIN NARYAN-MAR</t>
  </si>
  <si>
    <t>SEYBOR</t>
  </si>
  <si>
    <t>FREZI FANTASTICHESKAYA KRASOTKA</t>
  </si>
  <si>
    <t>Lebediva M.</t>
  </si>
  <si>
    <t>ALMAZY ANABARA NURGUYAANA ALIY TSVET</t>
  </si>
  <si>
    <t>25.04.2021 Moscow (9) SPECIALITY NBCYL</t>
  </si>
  <si>
    <t>25.04.2021 Moscow (4) SPECIALITY NDSRKF</t>
  </si>
  <si>
    <t>06.02.2021 Kurgan (4) SPECIALITY NDSRKF</t>
  </si>
  <si>
    <t>03.03.2021 Moscow (5) SPECIALITY NDSRKF</t>
  </si>
  <si>
    <t>27.03.2021 Kurgan (3) SPECIALITY NDSRKF</t>
  </si>
  <si>
    <t>RUNDOGS TCELOGO MIRA MALO</t>
  </si>
  <si>
    <t>ARTIK TRAVEL SHAMAN 2</t>
  </si>
  <si>
    <t>GROA VELVA</t>
  </si>
  <si>
    <t>08.05.2021 Stavropol (5) SPECIALITY IDSFCI</t>
  </si>
  <si>
    <t xml:space="preserve">SNOW BRIZ GRASSI 2 </t>
  </si>
  <si>
    <t>ALAKAR HARAHKTEH</t>
  </si>
  <si>
    <t>BIG FLAUER ZATERIS</t>
  </si>
  <si>
    <t>Сеппа О.М.</t>
  </si>
  <si>
    <t>08.05.2021 Stavropol (9) SPECIALITY  NBCYL</t>
  </si>
  <si>
    <t>15.06.2021 Pskov (3) SPECIALTY IDSFCI</t>
  </si>
  <si>
    <t>TSEZAR'</t>
  </si>
  <si>
    <t>Grishina M.I.</t>
  </si>
  <si>
    <t>15.05.2021 MO, Pushkino (4) SPECIALTY NBCYL</t>
  </si>
  <si>
    <t>29.05.2021 Moscow (7) SPECIALITY NBCYL</t>
  </si>
  <si>
    <t>NAYKUN LESNOY VOZHD</t>
  </si>
  <si>
    <t>ALTYN TUMAR CHOLBON</t>
  </si>
  <si>
    <t>IVANOVA N.</t>
  </si>
  <si>
    <t>CZEFIRA</t>
  </si>
  <si>
    <t>Akulova M.A.</t>
  </si>
  <si>
    <t>TSARITSA</t>
  </si>
  <si>
    <t>Merkulova Ye,</t>
  </si>
  <si>
    <t>06.06.2021 Stary Oskol (3) SPECIALITY NDSRKF</t>
  </si>
  <si>
    <t>06.06.2021 Novorossiysk (3) SPECIALTY IDSFCI</t>
  </si>
  <si>
    <t>18.06.2021 Sankt Peterburg (2) SPECIALTY NDSRKF</t>
  </si>
  <si>
    <t>19.07.2021, Kurgan, (4) SPECIALTY NDSRKF</t>
  </si>
  <si>
    <t>VARYAG STRAZH RUBEZHA</t>
  </si>
  <si>
    <t>CHIMGI TURA ZVEZDOMIR</t>
  </si>
  <si>
    <t>FEYA</t>
  </si>
  <si>
    <t>Larionova</t>
  </si>
  <si>
    <t>Astaf'yeva</t>
  </si>
  <si>
    <t>VOLSHEBNIK SEVERA IZ SKAZOCHNOY TAYGI</t>
  </si>
  <si>
    <t>CHIMGI TURA ZHIL'</t>
  </si>
  <si>
    <t>RUNDOGS JELANNAYA LEDY STORM</t>
  </si>
  <si>
    <t>SIBEKKI FLY BUD' SO MNOY</t>
  </si>
  <si>
    <t>POLYARNYY YAMAL GYVAJ</t>
  </si>
  <si>
    <t>SVOBODNAYA STAYA ELIT STAR</t>
  </si>
  <si>
    <t>18.07.2021 Yaroslavl  (3) Speciality IDS</t>
  </si>
  <si>
    <t>BELLETRISTIX VELES</t>
  </si>
  <si>
    <t>KAI</t>
  </si>
  <si>
    <t>20.06.2021, Saratov, (2) SPECIALTY IDSFCI</t>
  </si>
  <si>
    <t>NAVI SPORT GRAFINYA VISHENKA</t>
  </si>
  <si>
    <t>SIBEKKI FLAY ZEFIR V SHOKOLADE</t>
  </si>
  <si>
    <t>NAVI SPORT GIPERBOREYA</t>
  </si>
  <si>
    <t>21.08.2021 Voronezh (3) Spesiality IDS</t>
  </si>
  <si>
    <t>ANDKOLL PILIGRIM</t>
  </si>
  <si>
    <t>SYRDYK SULUS GERTSOGINYA GITANA</t>
  </si>
  <si>
    <t>ARTIK TREVEL UMSSURA</t>
  </si>
  <si>
    <t>REYV REV'YU DISKAVE O KHART</t>
  </si>
  <si>
    <t>AVRORA BOGINYA UTRENNEY ZARI</t>
  </si>
  <si>
    <t>JADAR</t>
  </si>
  <si>
    <t>ALMAZY ANABARA POWER STORM PAYMON</t>
  </si>
  <si>
    <t>ALMAZY ANABARA BOREY SEVERNYI VETER</t>
  </si>
  <si>
    <t>ARTIC TRAVEL YMSYRBYT</t>
  </si>
  <si>
    <t xml:space="preserve">03.10.2021 Moscow (9) NBC DS CCC </t>
  </si>
  <si>
    <t>ANDKOLL AMIGO FOR PROLAYF</t>
  </si>
  <si>
    <t>ANDKOLL BATERFLYAY FLAYING TO DRIM</t>
  </si>
  <si>
    <t xml:space="preserve">22.10.2021 St.Petersburg (7) Speciality IDS </t>
  </si>
  <si>
    <t xml:space="preserve">24.10.2021 St.Petersburg (7) Speciality IDS </t>
  </si>
  <si>
    <t>RUNDOGS ZOLOTOE SERDTSE SENTYABRYA</t>
  </si>
  <si>
    <t>NAVI SPORT AIKO</t>
  </si>
  <si>
    <t>05.06.2021 Tyumen (8) SPECIALTY IDSFCI</t>
  </si>
  <si>
    <t>26.06.2021 Kungur (14), NBC DS CCC</t>
  </si>
  <si>
    <t>10.07.2021, Moscow reg, Mytischi, (7)  NBC DS CCC</t>
  </si>
  <si>
    <t>SIBEKKI FLY GZHEL</t>
  </si>
  <si>
    <t>СHERNY ALMAZ KEREGEY</t>
  </si>
  <si>
    <t>URGAL SULUS SHAMAN</t>
  </si>
  <si>
    <t>KHOYYA</t>
  </si>
  <si>
    <t>Merkulova E.</t>
  </si>
  <si>
    <t>Линник И.</t>
  </si>
  <si>
    <t>YUVENTA</t>
  </si>
  <si>
    <t>Сапронова И</t>
  </si>
  <si>
    <t>EL FLAUM MORTON</t>
  </si>
  <si>
    <t>ALTYN TUMAR MISTICHESKAYA SAKHA-D'OLA</t>
  </si>
  <si>
    <t>Перфилова</t>
  </si>
  <si>
    <t>ПЕТРОВА А</t>
  </si>
  <si>
    <t>Прокофьева</t>
  </si>
  <si>
    <t>KAJRA </t>
  </si>
  <si>
    <t>ЕВСТИФЕЕВ Л.Г. </t>
  </si>
  <si>
    <t>ARTIK TREVEL UNIKA </t>
  </si>
  <si>
    <t>ГЕРАСИМОВА М</t>
  </si>
  <si>
    <t>YUNAYT </t>
  </si>
  <si>
    <t>А.Смирнов</t>
  </si>
  <si>
    <t>Сидорова А</t>
  </si>
  <si>
    <t>ANDKOLL PANDORA</t>
  </si>
  <si>
    <t>Кромм.С</t>
  </si>
  <si>
    <t>Новикова М</t>
  </si>
  <si>
    <t>Петренко Н</t>
  </si>
  <si>
    <t>NAVI SPORT AIKO </t>
  </si>
  <si>
    <t>CHIMGI TURA ZHIL</t>
  </si>
  <si>
    <t>YUVENTA </t>
  </si>
  <si>
    <t>Садикова Т.</t>
  </si>
  <si>
    <t>RUSSKAYA SKAZKA EZHEVIKA</t>
  </si>
  <si>
    <t>NAVI SPORT GOVARD LAVKRAFT</t>
  </si>
  <si>
    <t>04.11.2021 Ulyanovsk (2) Speciality RKF</t>
  </si>
  <si>
    <t>19.09.2021 Perm (8) Speciality RKF</t>
  </si>
  <si>
    <t>RUNDOGS DOTYANUTSA DO ZVEZD</t>
  </si>
  <si>
    <t>TARTARIYA AL'DOGA FOR RANDOGS</t>
  </si>
  <si>
    <t>RAPID RATHER YAKUT POLAR ANGEL</t>
  </si>
  <si>
    <t>RUSSIA REMEMBERS HER HEROES</t>
  </si>
  <si>
    <t>CHERRY CRUSH TAUN FOREST</t>
  </si>
  <si>
    <t xml:space="preserve">06.11.2021 Kurgan (7) Speciality RKF </t>
  </si>
  <si>
    <t>KRON ZATCHITNIK PRESTOLA</t>
  </si>
  <si>
    <t>BEDER BYSTRYY</t>
  </si>
  <si>
    <t>RUSSKAYA SKAZKA LEYA</t>
  </si>
  <si>
    <t>Zotina Julia</t>
  </si>
  <si>
    <t>Churkina L.V.</t>
  </si>
  <si>
    <t xml:space="preserve">24.11.2021 Moskva (5) Speciality RKF </t>
  </si>
  <si>
    <t>RUNDOGS BEZGRANICHNAYA LYUBOV</t>
  </si>
  <si>
    <t>RUNDOGS DRAGON KNIGHT</t>
  </si>
  <si>
    <t>ZIMNAYA SKAZKA DLYA RUNDOGS</t>
  </si>
  <si>
    <t>BAAL</t>
  </si>
  <si>
    <t>26.09.2021 Uljanovsk (3) Speciality RKF</t>
  </si>
  <si>
    <t>07.08.2021 Moscow (2) Speciality RKF</t>
  </si>
  <si>
    <t>24.07.2021 Kurgan, (9) SPECIALTY RKF</t>
  </si>
  <si>
    <t xml:space="preserve">03.07.2021 Yakutsk, NBS CCC </t>
  </si>
  <si>
    <t>ALMAZY ANABARA SOLO SUNSHINE</t>
  </si>
  <si>
    <t>MOSKOVSKAYA SAGA</t>
  </si>
  <si>
    <t>URGAL SULUZ CHE RAGNAR FOR RUNDOGS</t>
  </si>
  <si>
    <t>ANDCOLL BALTIKA</t>
  </si>
  <si>
    <t>18.12.2021 Kurgan (4) SPECIALITY NDSRKF</t>
  </si>
  <si>
    <t>18.06.2021 Sankt Peterburg (3) SPECIALTY NDSRKF</t>
  </si>
  <si>
    <t>RUNDOGS DON'T WORRY BE HAPPY</t>
  </si>
  <si>
    <t>RUNDOGS HUGIN VORON ODINA</t>
  </si>
  <si>
    <t>ZVEZDNAYA LADY</t>
  </si>
  <si>
    <t xml:space="preserve">11.12.2021 Novorossiysk (4) Speciality RKF </t>
  </si>
  <si>
    <t xml:space="preserve">08.12.2021 Moskva (6) Speciality RKF </t>
  </si>
  <si>
    <t xml:space="preserve">12.12.2021 Moskva (3) Speciality RKF </t>
  </si>
  <si>
    <t xml:space="preserve">12.12.2021 Moskva (2) Speciality RKF </t>
  </si>
  <si>
    <t xml:space="preserve">12.12.2021 Moskva (6) Speciality NBSYL </t>
  </si>
  <si>
    <t>CHIMGI TURA</t>
  </si>
  <si>
    <t>OLGRIN</t>
  </si>
  <si>
    <t>SVOBODNAYA STAYA</t>
  </si>
  <si>
    <t>PROLIFE</t>
  </si>
  <si>
    <t>EL FLAUM</t>
  </si>
  <si>
    <t>RUNDOGS</t>
  </si>
  <si>
    <t>ALMAZY ANABARA</t>
  </si>
  <si>
    <t>ALIY TSVET</t>
  </si>
  <si>
    <t>ARCTIC TRAVEL</t>
  </si>
  <si>
    <t>WESTERN KOMMAND</t>
  </si>
  <si>
    <t>SIBEKKI FLY</t>
  </si>
  <si>
    <t>SAKHA JOLA</t>
  </si>
  <si>
    <t>S OSINOVTSA</t>
  </si>
  <si>
    <t>ANDKOLL</t>
  </si>
  <si>
    <t>BELLETRISTIX</t>
  </si>
  <si>
    <t>KHARYSKHAL</t>
  </si>
  <si>
    <t>RUSSKAYA SKAZKA</t>
  </si>
  <si>
    <t>CHERNYY ALMAZ</t>
  </si>
  <si>
    <t>LIINIKA STAMM</t>
  </si>
  <si>
    <t>RAVE REVIEW</t>
  </si>
  <si>
    <t>ALTYN TUMAR</t>
  </si>
  <si>
    <t>l ALMAZY ANABARA</t>
  </si>
  <si>
    <t>TAUN FOREST</t>
  </si>
  <si>
    <t> IZ SKAZOCHNOY TAYGI</t>
  </si>
  <si>
    <t>SYRDYK SULUS</t>
  </si>
  <si>
    <t>TAYNA SEVERA</t>
  </si>
  <si>
    <t>SNOW BREEZE</t>
  </si>
  <si>
    <t xml:space="preserve">BIG FLAUER </t>
  </si>
  <si>
    <t>ALTAN DABAYAAN</t>
  </si>
  <si>
    <t>NAVi SPORT GRAND ODISSEY</t>
  </si>
  <si>
    <t>NAVI SPORT</t>
  </si>
  <si>
    <r>
      <t>NAVI SPORT BESKRAYNIY PROSTOR INDIGI</t>
    </r>
    <r>
      <rPr>
        <sz val="10"/>
        <color rgb="FFFF0000"/>
        <rFont val="Arial"/>
        <family val="2"/>
        <charset val="204"/>
        <scheme val="major"/>
      </rPr>
      <t>R</t>
    </r>
  </si>
  <si>
    <t>Рейтинг НКП Якутская лайка, по итогом 50 выставок в 2021 году
(все ссылки рейтинга отмеченные синим цветам ведут в базу НКП Якутская лайка, где можно посмотреть подробную информацию о собаки и выставки)
Положение О проведении рейтинга НКП Якутская Лайка 
  http://yakutlaika.com/sites/default/files/nkp_pismo_v_rkf_reyting.pdf</t>
  </si>
  <si>
    <t>NKP Yakutian laika rating, by a total of 50 exhibitions in 2021
(all rating links marked in blue lead to the NKP yakutian laika database, where you can see detailed information about the dog and the show in Russian and English)
Regulation On the conduct of the NKP yakutian laika rating:   
    http://yakutlaika.com/sites/default/files/nkp_pismo_v_rkf_reyting.pdf</t>
  </si>
  <si>
    <r>
      <t>1.</t>
    </r>
    <r>
      <rPr>
        <sz val="7"/>
        <color rgb="FF000000"/>
        <rFont val="Times New Roman"/>
        <family val="1"/>
        <charset val="204"/>
      </rPr>
      <t xml:space="preserve">              </t>
    </r>
    <r>
      <rPr>
        <sz val="11"/>
        <color rgb="FF000000"/>
        <rFont val="Calibri"/>
        <family val="2"/>
        <charset val="204"/>
      </rPr>
      <t> </t>
    </r>
  </si>
  <si>
    <r>
      <t>2.</t>
    </r>
    <r>
      <rPr>
        <sz val="7"/>
        <color rgb="FF000000"/>
        <rFont val="Times New Roman"/>
        <family val="1"/>
        <charset val="204"/>
      </rPr>
      <t xml:space="preserve">              </t>
    </r>
    <r>
      <rPr>
        <sz val="11"/>
        <color rgb="FF000000"/>
        <rFont val="Calibri"/>
        <family val="2"/>
        <charset val="204"/>
      </rPr>
      <t> </t>
    </r>
  </si>
  <si>
    <r>
      <t>3.</t>
    </r>
    <r>
      <rPr>
        <sz val="7"/>
        <color rgb="FF000000"/>
        <rFont val="Times New Roman"/>
        <family val="1"/>
        <charset val="204"/>
      </rPr>
      <t xml:space="preserve">              </t>
    </r>
    <r>
      <rPr>
        <sz val="11"/>
        <color rgb="FF000000"/>
        <rFont val="Calibri"/>
        <family val="2"/>
        <charset val="204"/>
      </rPr>
      <t> </t>
    </r>
  </si>
  <si>
    <r>
      <t>4.</t>
    </r>
    <r>
      <rPr>
        <sz val="7"/>
        <color rgb="FF000000"/>
        <rFont val="Times New Roman"/>
        <family val="1"/>
        <charset val="204"/>
      </rPr>
      <t xml:space="preserve">              </t>
    </r>
    <r>
      <rPr>
        <sz val="11"/>
        <color rgb="FF000000"/>
        <rFont val="Calibri"/>
        <family val="2"/>
        <charset val="204"/>
      </rPr>
      <t> </t>
    </r>
  </si>
  <si>
    <r>
      <t>5.</t>
    </r>
    <r>
      <rPr>
        <sz val="7"/>
        <color rgb="FF000000"/>
        <rFont val="Times New Roman"/>
        <family val="1"/>
        <charset val="204"/>
      </rPr>
      <t xml:space="preserve">              </t>
    </r>
    <r>
      <rPr>
        <sz val="11"/>
        <color rgb="FF000000"/>
        <rFont val="Calibri"/>
        <family val="2"/>
        <charset val="204"/>
      </rPr>
      <t> </t>
    </r>
  </si>
  <si>
    <r>
      <t>6.</t>
    </r>
    <r>
      <rPr>
        <sz val="7"/>
        <color rgb="FF000000"/>
        <rFont val="Times New Roman"/>
        <family val="1"/>
        <charset val="204"/>
      </rPr>
      <t xml:space="preserve">              </t>
    </r>
    <r>
      <rPr>
        <sz val="11"/>
        <color rgb="FF000000"/>
        <rFont val="Calibri"/>
        <family val="2"/>
        <charset val="204"/>
      </rPr>
      <t> </t>
    </r>
  </si>
  <si>
    <r>
      <t>7.</t>
    </r>
    <r>
      <rPr>
        <sz val="7"/>
        <color rgb="FF000000"/>
        <rFont val="Times New Roman"/>
        <family val="1"/>
        <charset val="204"/>
      </rPr>
      <t xml:space="preserve">              </t>
    </r>
    <r>
      <rPr>
        <sz val="11"/>
        <color rgb="FF000000"/>
        <rFont val="Calibri"/>
        <family val="2"/>
        <charset val="204"/>
      </rPr>
      <t> </t>
    </r>
  </si>
  <si>
    <r>
      <t>8.</t>
    </r>
    <r>
      <rPr>
        <sz val="7"/>
        <color rgb="FF000000"/>
        <rFont val="Times New Roman"/>
        <family val="1"/>
        <charset val="204"/>
      </rPr>
      <t xml:space="preserve">              </t>
    </r>
    <r>
      <rPr>
        <sz val="11"/>
        <color rgb="FF000000"/>
        <rFont val="Calibri"/>
        <family val="2"/>
        <charset val="204"/>
      </rPr>
      <t> </t>
    </r>
  </si>
  <si>
    <r>
      <t>9.</t>
    </r>
    <r>
      <rPr>
        <sz val="7"/>
        <color rgb="FF000000"/>
        <rFont val="Times New Roman"/>
        <family val="1"/>
        <charset val="204"/>
      </rPr>
      <t xml:space="preserve">              </t>
    </r>
    <r>
      <rPr>
        <sz val="11"/>
        <color rgb="FF000000"/>
        <rFont val="Calibri"/>
        <family val="2"/>
        <charset val="204"/>
      </rPr>
      <t> </t>
    </r>
  </si>
  <si>
    <r>
      <t>10.</t>
    </r>
    <r>
      <rPr>
        <sz val="7"/>
        <color rgb="FF000000"/>
        <rFont val="Times New Roman"/>
        <family val="1"/>
        <charset val="204"/>
      </rPr>
      <t xml:space="preserve">          </t>
    </r>
    <r>
      <rPr>
        <sz val="11"/>
        <color rgb="FF000000"/>
        <rFont val="Calibri"/>
        <family val="2"/>
        <charset val="204"/>
      </rPr>
      <t> </t>
    </r>
  </si>
  <si>
    <r>
      <t>11.</t>
    </r>
    <r>
      <rPr>
        <sz val="7"/>
        <color rgb="FF000000"/>
        <rFont val="Times New Roman"/>
        <family val="1"/>
        <charset val="204"/>
      </rPr>
      <t xml:space="preserve">          </t>
    </r>
    <r>
      <rPr>
        <sz val="11"/>
        <color rgb="FF000000"/>
        <rFont val="Calibri"/>
        <family val="2"/>
        <charset val="204"/>
      </rPr>
      <t> </t>
    </r>
  </si>
  <si>
    <r>
      <t>12.</t>
    </r>
    <r>
      <rPr>
        <sz val="7"/>
        <color rgb="FF000000"/>
        <rFont val="Times New Roman"/>
        <family val="1"/>
        <charset val="204"/>
      </rPr>
      <t xml:space="preserve">          </t>
    </r>
    <r>
      <rPr>
        <sz val="11"/>
        <color rgb="FF000000"/>
        <rFont val="Calibri"/>
        <family val="2"/>
        <charset val="204"/>
      </rPr>
      <t> </t>
    </r>
  </si>
  <si>
    <r>
      <t>13.</t>
    </r>
    <r>
      <rPr>
        <sz val="7"/>
        <color rgb="FF000000"/>
        <rFont val="Times New Roman"/>
        <family val="1"/>
        <charset val="204"/>
      </rPr>
      <t xml:space="preserve">          </t>
    </r>
    <r>
      <rPr>
        <sz val="11"/>
        <color rgb="FF000000"/>
        <rFont val="Calibri"/>
        <family val="2"/>
        <charset val="204"/>
      </rPr>
      <t> </t>
    </r>
  </si>
  <si>
    <r>
      <t>14.</t>
    </r>
    <r>
      <rPr>
        <sz val="7"/>
        <color rgb="FF000000"/>
        <rFont val="Times New Roman"/>
        <family val="1"/>
        <charset val="204"/>
      </rPr>
      <t xml:space="preserve">          </t>
    </r>
    <r>
      <rPr>
        <sz val="11"/>
        <color rgb="FF000000"/>
        <rFont val="Calibri"/>
        <family val="2"/>
        <charset val="204"/>
      </rPr>
      <t> </t>
    </r>
  </si>
  <si>
    <r>
      <t>15.</t>
    </r>
    <r>
      <rPr>
        <sz val="7"/>
        <color rgb="FF000000"/>
        <rFont val="Times New Roman"/>
        <family val="1"/>
        <charset val="204"/>
      </rPr>
      <t xml:space="preserve">          </t>
    </r>
    <r>
      <rPr>
        <sz val="11"/>
        <color rgb="FF000000"/>
        <rFont val="Calibri"/>
        <family val="2"/>
        <charset val="204"/>
      </rPr>
      <t> </t>
    </r>
  </si>
  <si>
    <r>
      <t>16.</t>
    </r>
    <r>
      <rPr>
        <sz val="7"/>
        <color rgb="FF000000"/>
        <rFont val="Times New Roman"/>
        <family val="1"/>
        <charset val="204"/>
      </rPr>
      <t xml:space="preserve">          </t>
    </r>
    <r>
      <rPr>
        <sz val="11"/>
        <color rgb="FF000000"/>
        <rFont val="Calibri"/>
        <family val="2"/>
        <charset val="204"/>
      </rPr>
      <t> </t>
    </r>
  </si>
  <si>
    <r>
      <t>17.</t>
    </r>
    <r>
      <rPr>
        <sz val="7"/>
        <color rgb="FF000000"/>
        <rFont val="Times New Roman"/>
        <family val="1"/>
        <charset val="204"/>
      </rPr>
      <t xml:space="preserve">          </t>
    </r>
    <r>
      <rPr>
        <sz val="11"/>
        <color rgb="FF000000"/>
        <rFont val="Calibri"/>
        <family val="2"/>
        <charset val="204"/>
      </rPr>
      <t> </t>
    </r>
  </si>
  <si>
    <r>
      <t>18.</t>
    </r>
    <r>
      <rPr>
        <sz val="7"/>
        <color rgb="FF000000"/>
        <rFont val="Times New Roman"/>
        <family val="1"/>
        <charset val="204"/>
      </rPr>
      <t xml:space="preserve">          </t>
    </r>
    <r>
      <rPr>
        <sz val="11"/>
        <color rgb="FF000000"/>
        <rFont val="Calibri"/>
        <family val="2"/>
        <charset val="204"/>
      </rPr>
      <t> </t>
    </r>
  </si>
  <si>
    <r>
      <t>19.</t>
    </r>
    <r>
      <rPr>
        <sz val="7"/>
        <color rgb="FF000000"/>
        <rFont val="Times New Roman"/>
        <family val="1"/>
        <charset val="204"/>
      </rPr>
      <t xml:space="preserve">          </t>
    </r>
    <r>
      <rPr>
        <sz val="11"/>
        <color rgb="FF000000"/>
        <rFont val="Calibri"/>
        <family val="2"/>
        <charset val="204"/>
      </rPr>
      <t> </t>
    </r>
  </si>
  <si>
    <r>
      <t>20.</t>
    </r>
    <r>
      <rPr>
        <sz val="7"/>
        <color rgb="FF000000"/>
        <rFont val="Times New Roman"/>
        <family val="1"/>
        <charset val="204"/>
      </rPr>
      <t xml:space="preserve">          </t>
    </r>
    <r>
      <rPr>
        <sz val="11"/>
        <color rgb="FF000000"/>
        <rFont val="Calibri"/>
        <family val="2"/>
        <charset val="204"/>
      </rPr>
      <t> </t>
    </r>
  </si>
  <si>
    <r>
      <t>21.</t>
    </r>
    <r>
      <rPr>
        <sz val="7"/>
        <color rgb="FF000000"/>
        <rFont val="Times New Roman"/>
        <family val="1"/>
        <charset val="204"/>
      </rPr>
      <t xml:space="preserve">          </t>
    </r>
    <r>
      <rPr>
        <sz val="11"/>
        <color rgb="FF000000"/>
        <rFont val="Calibri"/>
        <family val="2"/>
        <charset val="204"/>
      </rPr>
      <t> </t>
    </r>
  </si>
  <si>
    <r>
      <t>22.</t>
    </r>
    <r>
      <rPr>
        <sz val="7"/>
        <color rgb="FF000000"/>
        <rFont val="Times New Roman"/>
        <family val="1"/>
        <charset val="204"/>
      </rPr>
      <t xml:space="preserve">          </t>
    </r>
    <r>
      <rPr>
        <sz val="11"/>
        <color rgb="FF000000"/>
        <rFont val="Calibri"/>
        <family val="2"/>
        <charset val="204"/>
      </rPr>
      <t> </t>
    </r>
  </si>
  <si>
    <r>
      <t>23.</t>
    </r>
    <r>
      <rPr>
        <sz val="7"/>
        <color rgb="FF000000"/>
        <rFont val="Times New Roman"/>
        <family val="1"/>
        <charset val="204"/>
      </rPr>
      <t xml:space="preserve">          </t>
    </r>
    <r>
      <rPr>
        <sz val="11"/>
        <color rgb="FF000000"/>
        <rFont val="Calibri"/>
        <family val="2"/>
        <charset val="204"/>
      </rPr>
      <t> </t>
    </r>
  </si>
  <si>
    <r>
      <t>24.</t>
    </r>
    <r>
      <rPr>
        <sz val="7"/>
        <color rgb="FF000000"/>
        <rFont val="Times New Roman"/>
        <family val="1"/>
        <charset val="204"/>
      </rPr>
      <t xml:space="preserve">          </t>
    </r>
    <r>
      <rPr>
        <sz val="11"/>
        <color rgb="FF000000"/>
        <rFont val="Calibri"/>
        <family val="2"/>
        <charset val="204"/>
      </rPr>
      <t> </t>
    </r>
  </si>
  <si>
    <r>
      <t>25.</t>
    </r>
    <r>
      <rPr>
        <sz val="7"/>
        <color rgb="FF000000"/>
        <rFont val="Times New Roman"/>
        <family val="1"/>
        <charset val="204"/>
      </rPr>
      <t xml:space="preserve">          </t>
    </r>
    <r>
      <rPr>
        <sz val="11"/>
        <color rgb="FF000000"/>
        <rFont val="Calibri"/>
        <family val="2"/>
        <charset val="204"/>
      </rPr>
      <t> </t>
    </r>
  </si>
  <si>
    <r>
      <t>26.</t>
    </r>
    <r>
      <rPr>
        <sz val="7"/>
        <color rgb="FF000000"/>
        <rFont val="Times New Roman"/>
        <family val="1"/>
        <charset val="204"/>
      </rPr>
      <t xml:space="preserve">          </t>
    </r>
    <r>
      <rPr>
        <sz val="11"/>
        <color rgb="FF000000"/>
        <rFont val="Calibri"/>
        <family val="2"/>
        <charset val="204"/>
      </rPr>
      <t> </t>
    </r>
  </si>
  <si>
    <r>
      <t>27.</t>
    </r>
    <r>
      <rPr>
        <sz val="7"/>
        <color rgb="FF000000"/>
        <rFont val="Times New Roman"/>
        <family val="1"/>
        <charset val="204"/>
      </rPr>
      <t xml:space="preserve">          </t>
    </r>
    <r>
      <rPr>
        <sz val="11"/>
        <color rgb="FF000000"/>
        <rFont val="Calibri"/>
        <family val="2"/>
        <charset val="204"/>
      </rPr>
      <t> </t>
    </r>
  </si>
  <si>
    <r>
      <t>28.</t>
    </r>
    <r>
      <rPr>
        <sz val="7"/>
        <color rgb="FF000000"/>
        <rFont val="Times New Roman"/>
        <family val="1"/>
        <charset val="204"/>
      </rPr>
      <t xml:space="preserve">          </t>
    </r>
    <r>
      <rPr>
        <sz val="11"/>
        <color rgb="FF000000"/>
        <rFont val="Calibri"/>
        <family val="2"/>
        <charset val="204"/>
      </rPr>
      <t> </t>
    </r>
  </si>
  <si>
    <r>
      <t>29.</t>
    </r>
    <r>
      <rPr>
        <sz val="7"/>
        <color rgb="FF000000"/>
        <rFont val="Times New Roman"/>
        <family val="1"/>
        <charset val="204"/>
      </rPr>
      <t xml:space="preserve">          </t>
    </r>
    <r>
      <rPr>
        <sz val="11"/>
        <color rgb="FF000000"/>
        <rFont val="Calibri"/>
        <family val="2"/>
        <charset val="204"/>
      </rPr>
      <t> </t>
    </r>
  </si>
  <si>
    <r>
      <t>30.</t>
    </r>
    <r>
      <rPr>
        <sz val="7"/>
        <color rgb="FF000000"/>
        <rFont val="Times New Roman"/>
        <family val="1"/>
        <charset val="204"/>
      </rPr>
      <t xml:space="preserve">          </t>
    </r>
    <r>
      <rPr>
        <sz val="11"/>
        <color rgb="FF000000"/>
        <rFont val="Calibri"/>
        <family val="2"/>
        <charset val="204"/>
      </rPr>
      <t> </t>
    </r>
  </si>
  <si>
    <r>
      <t>31.</t>
    </r>
    <r>
      <rPr>
        <sz val="7"/>
        <color rgb="FF000000"/>
        <rFont val="Times New Roman"/>
        <family val="1"/>
        <charset val="204"/>
      </rPr>
      <t xml:space="preserve">          </t>
    </r>
    <r>
      <rPr>
        <sz val="11"/>
        <color rgb="FF000000"/>
        <rFont val="Calibri"/>
        <family val="2"/>
        <charset val="204"/>
      </rPr>
      <t> </t>
    </r>
  </si>
  <si>
    <r>
      <t>32.</t>
    </r>
    <r>
      <rPr>
        <sz val="7"/>
        <color rgb="FF000000"/>
        <rFont val="Times New Roman"/>
        <family val="1"/>
        <charset val="204"/>
      </rPr>
      <t xml:space="preserve">          </t>
    </r>
    <r>
      <rPr>
        <sz val="11"/>
        <color rgb="FF000000"/>
        <rFont val="Calibri"/>
        <family val="2"/>
        <charset val="204"/>
      </rPr>
      <t> </t>
    </r>
  </si>
  <si>
    <r>
      <t>33.</t>
    </r>
    <r>
      <rPr>
        <sz val="7"/>
        <color rgb="FF000000"/>
        <rFont val="Times New Roman"/>
        <family val="1"/>
        <charset val="204"/>
      </rPr>
      <t xml:space="preserve">          </t>
    </r>
    <r>
      <rPr>
        <sz val="11"/>
        <color rgb="FF000000"/>
        <rFont val="Calibri"/>
        <family val="2"/>
        <charset val="204"/>
      </rPr>
      <t> </t>
    </r>
  </si>
  <si>
    <r>
      <t>34.</t>
    </r>
    <r>
      <rPr>
        <sz val="7"/>
        <color rgb="FF000000"/>
        <rFont val="Times New Roman"/>
        <family val="1"/>
        <charset val="204"/>
      </rPr>
      <t xml:space="preserve">          </t>
    </r>
    <r>
      <rPr>
        <sz val="11"/>
        <color rgb="FF000000"/>
        <rFont val="Calibri"/>
        <family val="2"/>
        <charset val="204"/>
      </rPr>
      <t> </t>
    </r>
  </si>
  <si>
    <r>
      <t>35.</t>
    </r>
    <r>
      <rPr>
        <sz val="7"/>
        <color rgb="FF000000"/>
        <rFont val="Times New Roman"/>
        <family val="1"/>
        <charset val="204"/>
      </rPr>
      <t xml:space="preserve">          </t>
    </r>
    <r>
      <rPr>
        <sz val="11"/>
        <color rgb="FF000000"/>
        <rFont val="Calibri"/>
        <family val="2"/>
        <charset val="204"/>
      </rPr>
      <t> </t>
    </r>
  </si>
  <si>
    <r>
      <t>36.</t>
    </r>
    <r>
      <rPr>
        <sz val="7"/>
        <color rgb="FF000000"/>
        <rFont val="Times New Roman"/>
        <family val="1"/>
        <charset val="204"/>
      </rPr>
      <t xml:space="preserve">          </t>
    </r>
    <r>
      <rPr>
        <sz val="11"/>
        <color rgb="FF000000"/>
        <rFont val="Calibri"/>
        <family val="2"/>
        <charset val="204"/>
      </rPr>
      <t> </t>
    </r>
  </si>
  <si>
    <r>
      <t>37.</t>
    </r>
    <r>
      <rPr>
        <sz val="7"/>
        <color rgb="FF000000"/>
        <rFont val="Times New Roman"/>
        <family val="1"/>
        <charset val="204"/>
      </rPr>
      <t xml:space="preserve">          </t>
    </r>
    <r>
      <rPr>
        <sz val="11"/>
        <color rgb="FF000000"/>
        <rFont val="Calibri"/>
        <family val="2"/>
        <charset val="204"/>
      </rPr>
      <t> </t>
    </r>
  </si>
  <si>
    <r>
      <t>38.</t>
    </r>
    <r>
      <rPr>
        <sz val="7"/>
        <color rgb="FF000000"/>
        <rFont val="Times New Roman"/>
        <family val="1"/>
        <charset val="204"/>
      </rPr>
      <t xml:space="preserve">          </t>
    </r>
    <r>
      <rPr>
        <sz val="11"/>
        <color rgb="FF000000"/>
        <rFont val="Calibri"/>
        <family val="2"/>
        <charset val="204"/>
      </rPr>
      <t> </t>
    </r>
  </si>
  <si>
    <r>
      <t>39.</t>
    </r>
    <r>
      <rPr>
        <sz val="7"/>
        <color rgb="FF000000"/>
        <rFont val="Times New Roman"/>
        <family val="1"/>
        <charset val="204"/>
      </rPr>
      <t xml:space="preserve">          </t>
    </r>
    <r>
      <rPr>
        <sz val="11"/>
        <color rgb="FF000000"/>
        <rFont val="Calibri"/>
        <family val="2"/>
        <charset val="204"/>
      </rPr>
      <t> </t>
    </r>
  </si>
  <si>
    <r>
      <t>40.</t>
    </r>
    <r>
      <rPr>
        <sz val="7"/>
        <color rgb="FF000000"/>
        <rFont val="Times New Roman"/>
        <family val="1"/>
        <charset val="204"/>
      </rPr>
      <t xml:space="preserve">          </t>
    </r>
    <r>
      <rPr>
        <sz val="11"/>
        <color rgb="FF000000"/>
        <rFont val="Calibri"/>
        <family val="2"/>
        <charset val="204"/>
      </rPr>
      <t> </t>
    </r>
  </si>
  <si>
    <r>
      <t>41.</t>
    </r>
    <r>
      <rPr>
        <sz val="7"/>
        <color rgb="FF000000"/>
        <rFont val="Times New Roman"/>
        <family val="1"/>
        <charset val="204"/>
      </rPr>
      <t xml:space="preserve">          </t>
    </r>
    <r>
      <rPr>
        <sz val="11"/>
        <color rgb="FF000000"/>
        <rFont val="Calibri"/>
        <family val="2"/>
        <charset val="204"/>
      </rPr>
      <t> </t>
    </r>
  </si>
  <si>
    <r>
      <t>42.</t>
    </r>
    <r>
      <rPr>
        <sz val="7"/>
        <color rgb="FF000000"/>
        <rFont val="Times New Roman"/>
        <family val="1"/>
        <charset val="204"/>
      </rPr>
      <t xml:space="preserve">          </t>
    </r>
    <r>
      <rPr>
        <sz val="11"/>
        <color rgb="FF000000"/>
        <rFont val="Calibri"/>
        <family val="2"/>
        <charset val="204"/>
      </rPr>
      <t> </t>
    </r>
  </si>
  <si>
    <r>
      <t>43.</t>
    </r>
    <r>
      <rPr>
        <sz val="7"/>
        <color rgb="FF000000"/>
        <rFont val="Times New Roman"/>
        <family val="1"/>
        <charset val="204"/>
      </rPr>
      <t xml:space="preserve">          </t>
    </r>
    <r>
      <rPr>
        <sz val="11"/>
        <color rgb="FF000000"/>
        <rFont val="Calibri"/>
        <family val="2"/>
        <charset val="204"/>
      </rPr>
      <t> </t>
    </r>
  </si>
  <si>
    <r>
      <t>44.</t>
    </r>
    <r>
      <rPr>
        <sz val="7"/>
        <color rgb="FF000000"/>
        <rFont val="Times New Roman"/>
        <family val="1"/>
        <charset val="204"/>
      </rPr>
      <t xml:space="preserve">          </t>
    </r>
    <r>
      <rPr>
        <sz val="11"/>
        <color rgb="FF000000"/>
        <rFont val="Calibri"/>
        <family val="2"/>
        <charset val="204"/>
      </rPr>
      <t> </t>
    </r>
  </si>
  <si>
    <r>
      <t>45.</t>
    </r>
    <r>
      <rPr>
        <sz val="7"/>
        <color rgb="FF000000"/>
        <rFont val="Times New Roman"/>
        <family val="1"/>
        <charset val="204"/>
      </rPr>
      <t xml:space="preserve">          </t>
    </r>
    <r>
      <rPr>
        <sz val="11"/>
        <color rgb="FF000000"/>
        <rFont val="Calibri"/>
        <family val="2"/>
        <charset val="204"/>
      </rPr>
      <t> </t>
    </r>
  </si>
  <si>
    <r>
      <t>46.</t>
    </r>
    <r>
      <rPr>
        <sz val="7"/>
        <color rgb="FF000000"/>
        <rFont val="Times New Roman"/>
        <family val="1"/>
        <charset val="204"/>
      </rPr>
      <t xml:space="preserve">          </t>
    </r>
    <r>
      <rPr>
        <sz val="11"/>
        <color rgb="FF000000"/>
        <rFont val="Calibri"/>
        <family val="2"/>
        <charset val="204"/>
      </rPr>
      <t> </t>
    </r>
  </si>
  <si>
    <r>
      <t>47.</t>
    </r>
    <r>
      <rPr>
        <sz val="7"/>
        <color rgb="FF000000"/>
        <rFont val="Times New Roman"/>
        <family val="1"/>
        <charset val="204"/>
      </rPr>
      <t xml:space="preserve">          </t>
    </r>
    <r>
      <rPr>
        <sz val="11"/>
        <color rgb="FF000000"/>
        <rFont val="Calibri"/>
        <family val="2"/>
        <charset val="204"/>
      </rPr>
      <t> </t>
    </r>
  </si>
  <si>
    <r>
      <t>48.</t>
    </r>
    <r>
      <rPr>
        <sz val="7"/>
        <color rgb="FF000000"/>
        <rFont val="Times New Roman"/>
        <family val="1"/>
        <charset val="204"/>
      </rPr>
      <t xml:space="preserve">          </t>
    </r>
    <r>
      <rPr>
        <sz val="11"/>
        <color rgb="FF000000"/>
        <rFont val="Calibri"/>
        <family val="2"/>
        <charset val="204"/>
      </rPr>
      <t> </t>
    </r>
  </si>
  <si>
    <r>
      <t>49.</t>
    </r>
    <r>
      <rPr>
        <sz val="7"/>
        <color rgb="FF000000"/>
        <rFont val="Times New Roman"/>
        <family val="1"/>
        <charset val="204"/>
      </rPr>
      <t xml:space="preserve">          </t>
    </r>
    <r>
      <rPr>
        <sz val="11"/>
        <color rgb="FF000000"/>
        <rFont val="Calibri"/>
        <family val="2"/>
        <charset val="204"/>
      </rPr>
      <t> </t>
    </r>
  </si>
  <si>
    <r>
      <t>50.</t>
    </r>
    <r>
      <rPr>
        <sz val="7"/>
        <color rgb="FF000000"/>
        <rFont val="Times New Roman"/>
        <family val="1"/>
        <charset val="204"/>
      </rPr>
      <t xml:space="preserve">          </t>
    </r>
    <r>
      <rPr>
        <sz val="11"/>
        <color rgb="FF000000"/>
        <rFont val="Calibri"/>
        <family val="2"/>
        <charset val="204"/>
      </rPr>
      <t> </t>
    </r>
  </si>
  <si>
    <r>
      <t>51.</t>
    </r>
    <r>
      <rPr>
        <sz val="7"/>
        <color rgb="FF000000"/>
        <rFont val="Times New Roman"/>
        <family val="1"/>
        <charset val="204"/>
      </rPr>
      <t xml:space="preserve">          </t>
    </r>
    <r>
      <rPr>
        <sz val="11"/>
        <color rgb="FF000000"/>
        <rFont val="Calibri"/>
        <family val="2"/>
        <charset val="204"/>
      </rPr>
      <t> </t>
    </r>
  </si>
  <si>
    <r>
      <t>52.</t>
    </r>
    <r>
      <rPr>
        <sz val="7"/>
        <color rgb="FF000000"/>
        <rFont val="Times New Roman"/>
        <family val="1"/>
        <charset val="204"/>
      </rPr>
      <t xml:space="preserve">          </t>
    </r>
    <r>
      <rPr>
        <sz val="11"/>
        <color rgb="FF000000"/>
        <rFont val="Calibri"/>
        <family val="2"/>
        <charset val="204"/>
      </rPr>
      <t> </t>
    </r>
  </si>
  <si>
    <r>
      <t>53.</t>
    </r>
    <r>
      <rPr>
        <sz val="7"/>
        <color rgb="FF000000"/>
        <rFont val="Times New Roman"/>
        <family val="1"/>
        <charset val="204"/>
      </rPr>
      <t xml:space="preserve">          </t>
    </r>
    <r>
      <rPr>
        <sz val="11"/>
        <color rgb="FF000000"/>
        <rFont val="Calibri"/>
        <family val="2"/>
        <charset val="204"/>
      </rPr>
      <t> </t>
    </r>
  </si>
  <si>
    <r>
      <t>54.</t>
    </r>
    <r>
      <rPr>
        <sz val="7"/>
        <color rgb="FF000000"/>
        <rFont val="Times New Roman"/>
        <family val="1"/>
        <charset val="204"/>
      </rPr>
      <t xml:space="preserve">          </t>
    </r>
    <r>
      <rPr>
        <sz val="11"/>
        <color rgb="FF000000"/>
        <rFont val="Calibri"/>
        <family val="2"/>
        <charset val="204"/>
      </rPr>
      <t> </t>
    </r>
  </si>
  <si>
    <r>
      <t>55.</t>
    </r>
    <r>
      <rPr>
        <sz val="7"/>
        <color rgb="FF000000"/>
        <rFont val="Times New Roman"/>
        <family val="1"/>
        <charset val="204"/>
      </rPr>
      <t xml:space="preserve">          </t>
    </r>
    <r>
      <rPr>
        <sz val="11"/>
        <color rgb="FF000000"/>
        <rFont val="Calibri"/>
        <family val="2"/>
        <charset val="204"/>
      </rPr>
      <t> </t>
    </r>
  </si>
  <si>
    <r>
      <t>56.</t>
    </r>
    <r>
      <rPr>
        <sz val="7"/>
        <color rgb="FF000000"/>
        <rFont val="Times New Roman"/>
        <family val="1"/>
        <charset val="204"/>
      </rPr>
      <t xml:space="preserve">          </t>
    </r>
    <r>
      <rPr>
        <sz val="11"/>
        <color rgb="FF000000"/>
        <rFont val="Calibri"/>
        <family val="2"/>
        <charset val="204"/>
      </rPr>
      <t> </t>
    </r>
  </si>
  <si>
    <r>
      <t>57.</t>
    </r>
    <r>
      <rPr>
        <sz val="7"/>
        <color rgb="FF000000"/>
        <rFont val="Times New Roman"/>
        <family val="1"/>
        <charset val="204"/>
      </rPr>
      <t xml:space="preserve">          </t>
    </r>
    <r>
      <rPr>
        <sz val="11"/>
        <color rgb="FF000000"/>
        <rFont val="Calibri"/>
        <family val="2"/>
        <charset val="204"/>
      </rPr>
      <t> </t>
    </r>
  </si>
  <si>
    <r>
      <t>58.</t>
    </r>
    <r>
      <rPr>
        <sz val="7"/>
        <color rgb="FF000000"/>
        <rFont val="Times New Roman"/>
        <family val="1"/>
        <charset val="204"/>
      </rPr>
      <t xml:space="preserve">          </t>
    </r>
    <r>
      <rPr>
        <sz val="11"/>
        <color rgb="FF000000"/>
        <rFont val="Calibri"/>
        <family val="2"/>
        <charset val="204"/>
      </rPr>
      <t> </t>
    </r>
  </si>
  <si>
    <r>
      <t>59.</t>
    </r>
    <r>
      <rPr>
        <sz val="7"/>
        <color rgb="FF000000"/>
        <rFont val="Times New Roman"/>
        <family val="1"/>
        <charset val="204"/>
      </rPr>
      <t xml:space="preserve">          </t>
    </r>
    <r>
      <rPr>
        <sz val="11"/>
        <color rgb="FF000000"/>
        <rFont val="Calibri"/>
        <family val="2"/>
        <charset val="204"/>
      </rPr>
      <t> </t>
    </r>
  </si>
  <si>
    <r>
      <t>60.</t>
    </r>
    <r>
      <rPr>
        <sz val="7"/>
        <color rgb="FF000000"/>
        <rFont val="Times New Roman"/>
        <family val="1"/>
        <charset val="204"/>
      </rPr>
      <t xml:space="preserve">          </t>
    </r>
    <r>
      <rPr>
        <sz val="11"/>
        <color rgb="FF000000"/>
        <rFont val="Calibri"/>
        <family val="2"/>
        <charset val="204"/>
      </rPr>
      <t> </t>
    </r>
  </si>
  <si>
    <r>
      <t>61.</t>
    </r>
    <r>
      <rPr>
        <sz val="7"/>
        <color rgb="FF000000"/>
        <rFont val="Times New Roman"/>
        <family val="1"/>
        <charset val="204"/>
      </rPr>
      <t xml:space="preserve">          </t>
    </r>
    <r>
      <rPr>
        <sz val="11"/>
        <color rgb="FF000000"/>
        <rFont val="Calibri"/>
        <family val="2"/>
        <charset val="204"/>
      </rPr>
      <t> </t>
    </r>
  </si>
  <si>
    <r>
      <t>62.</t>
    </r>
    <r>
      <rPr>
        <sz val="7"/>
        <color rgb="FF000000"/>
        <rFont val="Times New Roman"/>
        <family val="1"/>
        <charset val="204"/>
      </rPr>
      <t xml:space="preserve">          </t>
    </r>
    <r>
      <rPr>
        <sz val="11"/>
        <color rgb="FF000000"/>
        <rFont val="Calibri"/>
        <family val="2"/>
        <charset val="204"/>
      </rPr>
      <t> </t>
    </r>
  </si>
  <si>
    <r>
      <t>63.</t>
    </r>
    <r>
      <rPr>
        <sz val="7"/>
        <color rgb="FF000000"/>
        <rFont val="Times New Roman"/>
        <family val="1"/>
        <charset val="204"/>
      </rPr>
      <t xml:space="preserve">          </t>
    </r>
    <r>
      <rPr>
        <sz val="11"/>
        <color rgb="FF000000"/>
        <rFont val="Calibri"/>
        <family val="2"/>
        <charset val="204"/>
      </rPr>
      <t> </t>
    </r>
  </si>
  <si>
    <r>
      <t>64.</t>
    </r>
    <r>
      <rPr>
        <sz val="7"/>
        <color rgb="FF000000"/>
        <rFont val="Times New Roman"/>
        <family val="1"/>
        <charset val="204"/>
      </rPr>
      <t xml:space="preserve">          </t>
    </r>
    <r>
      <rPr>
        <sz val="11"/>
        <color rgb="FF000000"/>
        <rFont val="Calibri"/>
        <family val="2"/>
        <charset val="204"/>
      </rPr>
      <t> </t>
    </r>
  </si>
  <si>
    <r>
      <t>65.</t>
    </r>
    <r>
      <rPr>
        <sz val="7"/>
        <color rgb="FF000000"/>
        <rFont val="Times New Roman"/>
        <family val="1"/>
        <charset val="204"/>
      </rPr>
      <t xml:space="preserve">          </t>
    </r>
    <r>
      <rPr>
        <sz val="11"/>
        <color rgb="FF000000"/>
        <rFont val="Calibri"/>
        <family val="2"/>
        <charset val="204"/>
      </rPr>
      <t> </t>
    </r>
  </si>
  <si>
    <r>
      <t>66.</t>
    </r>
    <r>
      <rPr>
        <sz val="7"/>
        <color rgb="FF000000"/>
        <rFont val="Times New Roman"/>
        <family val="1"/>
        <charset val="204"/>
      </rPr>
      <t xml:space="preserve">          </t>
    </r>
    <r>
      <rPr>
        <sz val="11"/>
        <color rgb="FF000000"/>
        <rFont val="Calibri"/>
        <family val="2"/>
        <charset val="204"/>
      </rPr>
      <t> </t>
    </r>
  </si>
  <si>
    <r>
      <t>67.</t>
    </r>
    <r>
      <rPr>
        <sz val="7"/>
        <color rgb="FF000000"/>
        <rFont val="Times New Roman"/>
        <family val="1"/>
        <charset val="204"/>
      </rPr>
      <t xml:space="preserve">          </t>
    </r>
    <r>
      <rPr>
        <sz val="11"/>
        <color rgb="FF000000"/>
        <rFont val="Calibri"/>
        <family val="2"/>
        <charset val="204"/>
      </rPr>
      <t> </t>
    </r>
  </si>
  <si>
    <r>
      <t>68.</t>
    </r>
    <r>
      <rPr>
        <sz val="7"/>
        <color rgb="FF000000"/>
        <rFont val="Times New Roman"/>
        <family val="1"/>
        <charset val="204"/>
      </rPr>
      <t xml:space="preserve">          </t>
    </r>
    <r>
      <rPr>
        <sz val="11"/>
        <color rgb="FF000000"/>
        <rFont val="Calibri"/>
        <family val="2"/>
        <charset val="204"/>
      </rPr>
      <t> </t>
    </r>
  </si>
  <si>
    <r>
      <t>69.</t>
    </r>
    <r>
      <rPr>
        <sz val="7"/>
        <color rgb="FF000000"/>
        <rFont val="Times New Roman"/>
        <family val="1"/>
        <charset val="204"/>
      </rPr>
      <t xml:space="preserve">          </t>
    </r>
    <r>
      <rPr>
        <sz val="11"/>
        <color rgb="FF000000"/>
        <rFont val="Calibri"/>
        <family val="2"/>
        <charset val="204"/>
      </rPr>
      <t> </t>
    </r>
  </si>
  <si>
    <r>
      <t>70.</t>
    </r>
    <r>
      <rPr>
        <sz val="7"/>
        <color rgb="FF000000"/>
        <rFont val="Times New Roman"/>
        <family val="1"/>
        <charset val="204"/>
      </rPr>
      <t xml:space="preserve">          </t>
    </r>
    <r>
      <rPr>
        <sz val="11"/>
        <color rgb="FF000000"/>
        <rFont val="Calibri"/>
        <family val="2"/>
        <charset val="204"/>
      </rPr>
      <t> </t>
    </r>
  </si>
  <si>
    <r>
      <t>71.</t>
    </r>
    <r>
      <rPr>
        <sz val="7"/>
        <color rgb="FF000000"/>
        <rFont val="Times New Roman"/>
        <family val="1"/>
        <charset val="204"/>
      </rPr>
      <t xml:space="preserve">          </t>
    </r>
    <r>
      <rPr>
        <sz val="11"/>
        <color rgb="FF000000"/>
        <rFont val="Calibri"/>
        <family val="2"/>
        <charset val="204"/>
      </rPr>
      <t> </t>
    </r>
  </si>
  <si>
    <r>
      <t>72.</t>
    </r>
    <r>
      <rPr>
        <sz val="7"/>
        <color rgb="FF000000"/>
        <rFont val="Times New Roman"/>
        <family val="1"/>
        <charset val="204"/>
      </rPr>
      <t xml:space="preserve">          </t>
    </r>
    <r>
      <rPr>
        <sz val="11"/>
        <color rgb="FF000000"/>
        <rFont val="Calibri"/>
        <family val="2"/>
        <charset val="204"/>
      </rPr>
      <t> </t>
    </r>
  </si>
  <si>
    <r>
      <t>73.</t>
    </r>
    <r>
      <rPr>
        <sz val="7"/>
        <color rgb="FF000000"/>
        <rFont val="Times New Roman"/>
        <family val="1"/>
        <charset val="204"/>
      </rPr>
      <t xml:space="preserve">          </t>
    </r>
    <r>
      <rPr>
        <sz val="11"/>
        <color rgb="FF000000"/>
        <rFont val="Calibri"/>
        <family val="2"/>
        <charset val="204"/>
      </rPr>
      <t> </t>
    </r>
  </si>
  <si>
    <r>
      <t>74.</t>
    </r>
    <r>
      <rPr>
        <sz val="7"/>
        <color rgb="FF000000"/>
        <rFont val="Times New Roman"/>
        <family val="1"/>
        <charset val="204"/>
      </rPr>
      <t xml:space="preserve">          </t>
    </r>
    <r>
      <rPr>
        <sz val="11"/>
        <color rgb="FF000000"/>
        <rFont val="Calibri"/>
        <family val="2"/>
        <charset val="204"/>
      </rPr>
      <t> </t>
    </r>
  </si>
  <si>
    <r>
      <t>75.</t>
    </r>
    <r>
      <rPr>
        <sz val="7"/>
        <color rgb="FF000000"/>
        <rFont val="Times New Roman"/>
        <family val="1"/>
        <charset val="204"/>
      </rPr>
      <t xml:space="preserve">          </t>
    </r>
    <r>
      <rPr>
        <sz val="11"/>
        <color rgb="FF000000"/>
        <rFont val="Calibri"/>
        <family val="2"/>
        <charset val="204"/>
      </rPr>
      <t> </t>
    </r>
  </si>
  <si>
    <r>
      <t>76.</t>
    </r>
    <r>
      <rPr>
        <sz val="7"/>
        <color rgb="FF000000"/>
        <rFont val="Times New Roman"/>
        <family val="1"/>
        <charset val="204"/>
      </rPr>
      <t xml:space="preserve">          </t>
    </r>
    <r>
      <rPr>
        <sz val="11"/>
        <color rgb="FF000000"/>
        <rFont val="Calibri"/>
        <family val="2"/>
        <charset val="204"/>
      </rPr>
      <t> </t>
    </r>
  </si>
  <si>
    <r>
      <t>77.</t>
    </r>
    <r>
      <rPr>
        <sz val="7"/>
        <color rgb="FF000000"/>
        <rFont val="Times New Roman"/>
        <family val="1"/>
        <charset val="204"/>
      </rPr>
      <t xml:space="preserve">          </t>
    </r>
    <r>
      <rPr>
        <sz val="11"/>
        <color rgb="FF000000"/>
        <rFont val="Calibri"/>
        <family val="2"/>
        <charset val="204"/>
      </rPr>
      <t> </t>
    </r>
  </si>
  <si>
    <r>
      <t>78.</t>
    </r>
    <r>
      <rPr>
        <sz val="7"/>
        <color rgb="FF000000"/>
        <rFont val="Times New Roman"/>
        <family val="1"/>
        <charset val="204"/>
      </rPr>
      <t xml:space="preserve">          </t>
    </r>
    <r>
      <rPr>
        <sz val="11"/>
        <color rgb="FF000000"/>
        <rFont val="Calibri"/>
        <family val="2"/>
        <charset val="204"/>
      </rPr>
      <t> </t>
    </r>
  </si>
  <si>
    <r>
      <t>79.</t>
    </r>
    <r>
      <rPr>
        <sz val="7"/>
        <color rgb="FF000000"/>
        <rFont val="Times New Roman"/>
        <family val="1"/>
        <charset val="204"/>
      </rPr>
      <t xml:space="preserve">          </t>
    </r>
    <r>
      <rPr>
        <sz val="11"/>
        <color rgb="FF000000"/>
        <rFont val="Calibri"/>
        <family val="2"/>
        <charset val="204"/>
      </rPr>
      <t> </t>
    </r>
  </si>
  <si>
    <r>
      <t>80.</t>
    </r>
    <r>
      <rPr>
        <sz val="7"/>
        <color rgb="FF000000"/>
        <rFont val="Times New Roman"/>
        <family val="1"/>
        <charset val="204"/>
      </rPr>
      <t xml:space="preserve">          </t>
    </r>
    <r>
      <rPr>
        <sz val="11"/>
        <color rgb="FF000000"/>
        <rFont val="Calibri"/>
        <family val="2"/>
        <charset val="204"/>
      </rPr>
      <t> </t>
    </r>
  </si>
  <si>
    <r>
      <t>81.</t>
    </r>
    <r>
      <rPr>
        <sz val="7"/>
        <color rgb="FF000000"/>
        <rFont val="Times New Roman"/>
        <family val="1"/>
        <charset val="204"/>
      </rPr>
      <t xml:space="preserve">          </t>
    </r>
    <r>
      <rPr>
        <sz val="11"/>
        <color rgb="FF000000"/>
        <rFont val="Calibri"/>
        <family val="2"/>
        <charset val="204"/>
      </rPr>
      <t> </t>
    </r>
  </si>
  <si>
    <r>
      <t>82.</t>
    </r>
    <r>
      <rPr>
        <sz val="7"/>
        <color rgb="FF000000"/>
        <rFont val="Times New Roman"/>
        <family val="1"/>
        <charset val="204"/>
      </rPr>
      <t xml:space="preserve">          </t>
    </r>
    <r>
      <rPr>
        <sz val="11"/>
        <color rgb="FF000000"/>
        <rFont val="Calibri"/>
        <family val="2"/>
        <charset val="204"/>
      </rPr>
      <t> </t>
    </r>
  </si>
  <si>
    <r>
      <t>83.</t>
    </r>
    <r>
      <rPr>
        <sz val="7"/>
        <color rgb="FF000000"/>
        <rFont val="Times New Roman"/>
        <family val="1"/>
        <charset val="204"/>
      </rPr>
      <t xml:space="preserve">          </t>
    </r>
    <r>
      <rPr>
        <sz val="11"/>
        <color rgb="FF000000"/>
        <rFont val="Calibri"/>
        <family val="2"/>
        <charset val="204"/>
      </rPr>
      <t> </t>
    </r>
  </si>
  <si>
    <r>
      <t>84.</t>
    </r>
    <r>
      <rPr>
        <sz val="7"/>
        <color rgb="FF000000"/>
        <rFont val="Times New Roman"/>
        <family val="1"/>
        <charset val="204"/>
      </rPr>
      <t xml:space="preserve">          </t>
    </r>
    <r>
      <rPr>
        <sz val="11"/>
        <color rgb="FF000000"/>
        <rFont val="Calibri"/>
        <family val="2"/>
        <charset val="204"/>
      </rPr>
      <t> </t>
    </r>
  </si>
  <si>
    <r>
      <t>85.</t>
    </r>
    <r>
      <rPr>
        <sz val="7"/>
        <color rgb="FF000000"/>
        <rFont val="Times New Roman"/>
        <family val="1"/>
        <charset val="204"/>
      </rPr>
      <t xml:space="preserve">          </t>
    </r>
    <r>
      <rPr>
        <sz val="11"/>
        <color rgb="FF000000"/>
        <rFont val="Calibri"/>
        <family val="2"/>
        <charset val="204"/>
      </rPr>
      <t> </t>
    </r>
  </si>
</sst>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0"/>
      <color rgb="FF000000"/>
      <name val="Arial"/>
    </font>
    <font>
      <sz val="11"/>
      <color rgb="FF9C0006"/>
      <name val="Arial"/>
      <family val="2"/>
      <charset val="204"/>
      <scheme val="minor"/>
    </font>
    <font>
      <u/>
      <sz val="10"/>
      <color theme="10"/>
      <name val="Arial"/>
      <family val="2"/>
    </font>
    <font>
      <sz val="10"/>
      <color rgb="FF00B0F0"/>
      <name val="Arial"/>
      <family val="2"/>
      <charset val="204"/>
      <scheme val="minor"/>
    </font>
    <font>
      <sz val="10"/>
      <color rgb="FF00B0F0"/>
      <name val="Arial"/>
      <family val="2"/>
      <charset val="204"/>
    </font>
    <font>
      <u/>
      <sz val="10"/>
      <color rgb="FF00B0EF"/>
      <name val="Arial"/>
      <family val="2"/>
      <charset val="204"/>
    </font>
    <font>
      <sz val="10"/>
      <color rgb="FF00B0EF"/>
      <name val="Arial (Основной текст)"/>
      <charset val="204"/>
    </font>
    <font>
      <u/>
      <sz val="10"/>
      <color rgb="FF00B0EF"/>
      <name val="Arial (Основной текст)"/>
      <charset val="204"/>
    </font>
    <font>
      <sz val="10"/>
      <color rgb="FFFF0000"/>
      <name val="Arial"/>
      <family val="2"/>
      <charset val="204"/>
    </font>
    <font>
      <sz val="10"/>
      <color rgb="FF00B0EF"/>
      <name val="Arial"/>
      <family val="2"/>
      <scheme val="minor"/>
    </font>
    <font>
      <u/>
      <sz val="10"/>
      <color rgb="FF00B0EF"/>
      <name val="Arial"/>
      <family val="2"/>
    </font>
    <font>
      <b/>
      <sz val="18"/>
      <color rgb="FF00B0F0"/>
      <name val="Arial"/>
      <family val="2"/>
      <charset val="204"/>
    </font>
    <font>
      <u/>
      <sz val="10"/>
      <color rgb="FFFF0000"/>
      <name val="Arial"/>
      <family val="2"/>
      <charset val="204"/>
      <scheme val="major"/>
    </font>
    <font>
      <u/>
      <sz val="10"/>
      <color rgb="FF0070C0"/>
      <name val="Arial"/>
      <family val="2"/>
      <charset val="204"/>
      <scheme val="major"/>
    </font>
    <font>
      <b/>
      <sz val="10"/>
      <color rgb="FFC00000"/>
      <name val="Arial"/>
      <family val="2"/>
      <charset val="204"/>
      <scheme val="major"/>
    </font>
    <font>
      <sz val="10"/>
      <color rgb="FF0070C0"/>
      <name val="Arial"/>
      <family val="2"/>
      <charset val="204"/>
      <scheme val="major"/>
    </font>
    <font>
      <sz val="10"/>
      <color rgb="FF00B0EF"/>
      <name val="Arial"/>
      <family val="2"/>
      <charset val="204"/>
      <scheme val="major"/>
    </font>
    <font>
      <sz val="10"/>
      <color rgb="FF00B0F0"/>
      <name val="Arial"/>
      <family val="2"/>
      <charset val="204"/>
      <scheme val="major"/>
    </font>
    <font>
      <sz val="10"/>
      <color rgb="FFFF0000"/>
      <name val="Arial"/>
      <family val="2"/>
      <charset val="204"/>
      <scheme val="major"/>
    </font>
    <font>
      <sz val="11"/>
      <color rgb="FF000000"/>
      <name val="Calibri"/>
      <family val="2"/>
      <charset val="204"/>
    </font>
    <font>
      <sz val="7"/>
      <color rgb="FF000000"/>
      <name val="Times New Roman"/>
      <family val="1"/>
      <charset val="204"/>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FFFFFF"/>
      </patternFill>
    </fill>
    <fill>
      <patternFill patternType="solid">
        <fgColor theme="0"/>
        <bgColor rgb="FFF8F9FA"/>
      </patternFill>
    </fill>
    <fill>
      <patternFill patternType="solid">
        <fgColor theme="0"/>
        <bgColor rgb="FFF6F6F6"/>
      </patternFill>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 fillId="2" borderId="0" applyNumberFormat="0" applyBorder="0" applyAlignment="0" applyProtection="0"/>
    <xf numFmtId="0" fontId="2" fillId="0" borderId="0" applyNumberFormat="0" applyFill="0" applyBorder="0" applyAlignment="0" applyProtection="0"/>
  </cellStyleXfs>
  <cellXfs count="67">
    <xf numFmtId="0" fontId="0" fillId="0" borderId="0" xfId="0" applyFont="1" applyAlignment="1"/>
    <xf numFmtId="0" fontId="11" fillId="0" borderId="0" xfId="0" applyFont="1" applyFill="1" applyBorder="1" applyAlignment="1">
      <alignment vertical="center"/>
    </xf>
    <xf numFmtId="0" fontId="11" fillId="3" borderId="0" xfId="0" applyFont="1" applyFill="1" applyBorder="1" applyAlignment="1">
      <alignment vertical="center"/>
    </xf>
    <xf numFmtId="0" fontId="4" fillId="3" borderId="1"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1" xfId="1" applyFont="1" applyFill="1" applyBorder="1" applyAlignment="1">
      <alignment horizontal="center" vertical="center"/>
    </xf>
    <xf numFmtId="0" fontId="4" fillId="3" borderId="0" xfId="0" applyFont="1" applyFill="1" applyBorder="1" applyAlignment="1">
      <alignment horizontal="center" vertical="center"/>
    </xf>
    <xf numFmtId="0" fontId="9" fillId="3"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1" xfId="2" applyFont="1" applyFill="1" applyBorder="1" applyAlignment="1">
      <alignment horizontal="center" vertical="center" textRotation="90" wrapText="1"/>
    </xf>
    <xf numFmtId="0" fontId="5" fillId="0" borderId="1" xfId="2" applyFont="1" applyFill="1" applyBorder="1" applyAlignment="1">
      <alignment horizontal="center" vertical="center" textRotation="90" wrapText="1"/>
    </xf>
    <xf numFmtId="14" fontId="5" fillId="0" borderId="1" xfId="2" applyNumberFormat="1" applyFont="1" applyFill="1" applyBorder="1" applyAlignment="1">
      <alignment horizontal="center" vertical="center" textRotation="90" wrapText="1"/>
    </xf>
    <xf numFmtId="0" fontId="10" fillId="0" borderId="1" xfId="2" applyFont="1" applyFill="1" applyBorder="1" applyAlignment="1">
      <alignment horizontal="center" vertical="center" textRotation="90" wrapText="1"/>
    </xf>
    <xf numFmtId="0" fontId="6" fillId="3" borderId="0" xfId="0" applyFont="1" applyFill="1" applyBorder="1" applyAlignment="1">
      <alignment horizontal="center" vertical="center" wrapText="1"/>
    </xf>
    <xf numFmtId="0" fontId="4" fillId="3" borderId="0" xfId="0" applyFont="1" applyFill="1" applyBorder="1" applyAlignment="1">
      <alignment vertical="center"/>
    </xf>
    <xf numFmtId="0" fontId="4" fillId="3" borderId="0" xfId="0" applyFont="1" applyFill="1" applyBorder="1" applyAlignment="1">
      <alignment horizontal="left" vertical="center"/>
    </xf>
    <xf numFmtId="0" fontId="8" fillId="3"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4" fillId="3" borderId="1" xfId="0" applyFont="1" applyFill="1" applyBorder="1" applyAlignment="1">
      <alignment vertical="center"/>
    </xf>
    <xf numFmtId="0" fontId="6" fillId="3" borderId="1" xfId="0" applyFont="1" applyFill="1" applyBorder="1" applyAlignment="1">
      <alignment vertical="center" textRotation="90" wrapText="1"/>
    </xf>
    <xf numFmtId="0" fontId="12" fillId="0" borderId="1" xfId="2" applyFont="1" applyBorder="1" applyAlignment="1">
      <alignment vertical="center"/>
    </xf>
    <xf numFmtId="0" fontId="13" fillId="0" borderId="1" xfId="2" applyFont="1" applyBorder="1" applyAlignment="1">
      <alignment vertical="center"/>
    </xf>
    <xf numFmtId="0" fontId="14" fillId="0" borderId="1" xfId="0" applyFont="1" applyFill="1" applyBorder="1" applyAlignment="1">
      <alignment horizontal="left" vertical="center"/>
    </xf>
    <xf numFmtId="0" fontId="15" fillId="0" borderId="1" xfId="0" applyFont="1" applyFill="1" applyBorder="1" applyAlignment="1">
      <alignment horizontal="left" vertical="center"/>
    </xf>
    <xf numFmtId="0" fontId="15" fillId="0" borderId="1" xfId="0" applyFont="1" applyFill="1" applyBorder="1" applyAlignment="1">
      <alignment vertical="center"/>
    </xf>
    <xf numFmtId="0" fontId="15" fillId="0" borderId="1" xfId="1" applyFont="1" applyFill="1" applyBorder="1" applyAlignment="1">
      <alignment vertical="center"/>
    </xf>
    <xf numFmtId="0" fontId="16" fillId="3" borderId="0" xfId="0" applyFont="1" applyFill="1" applyBorder="1" applyAlignment="1">
      <alignment vertical="center" wrapText="1"/>
    </xf>
    <xf numFmtId="0" fontId="13" fillId="0" borderId="1" xfId="0" applyFont="1" applyBorder="1" applyAlignment="1">
      <alignment vertical="center"/>
    </xf>
    <xf numFmtId="0" fontId="17" fillId="3" borderId="0" xfId="0" applyFont="1" applyFill="1" applyBorder="1" applyAlignment="1">
      <alignment vertical="center"/>
    </xf>
    <xf numFmtId="0" fontId="12" fillId="7" borderId="1" xfId="2" applyFont="1" applyFill="1" applyBorder="1" applyAlignment="1">
      <alignment horizontal="left" vertical="center"/>
    </xf>
    <xf numFmtId="0" fontId="13" fillId="6" borderId="1" xfId="0" applyFont="1" applyFill="1" applyBorder="1" applyAlignment="1">
      <alignment vertical="center"/>
    </xf>
    <xf numFmtId="0" fontId="12" fillId="3" borderId="1" xfId="2" applyFont="1" applyFill="1" applyBorder="1" applyAlignment="1">
      <alignment vertical="center"/>
    </xf>
    <xf numFmtId="0" fontId="13" fillId="3" borderId="1" xfId="2" applyFont="1" applyFill="1" applyBorder="1" applyAlignment="1">
      <alignment vertical="center"/>
    </xf>
    <xf numFmtId="0" fontId="13" fillId="0" borderId="1" xfId="2" applyFont="1" applyFill="1" applyBorder="1" applyAlignment="1">
      <alignment horizontal="left" vertical="center" textRotation="255" wrapText="1"/>
    </xf>
    <xf numFmtId="0" fontId="12" fillId="4" borderId="1" xfId="0" applyFont="1" applyFill="1" applyBorder="1" applyAlignment="1">
      <alignment vertical="center"/>
    </xf>
    <xf numFmtId="0" fontId="13" fillId="4" borderId="1" xfId="0" applyFont="1" applyFill="1" applyBorder="1" applyAlignment="1">
      <alignment vertical="center"/>
    </xf>
    <xf numFmtId="0" fontId="14" fillId="0" borderId="1" xfId="0" applyFont="1" applyFill="1" applyBorder="1" applyAlignment="1">
      <alignment horizontal="left" vertical="top"/>
    </xf>
    <xf numFmtId="0" fontId="15" fillId="0" borderId="1" xfId="0" applyFont="1" applyFill="1" applyBorder="1" applyAlignment="1">
      <alignment horizontal="left" vertical="top"/>
    </xf>
    <xf numFmtId="0" fontId="15" fillId="0" borderId="1" xfId="1" applyFont="1" applyFill="1" applyBorder="1" applyAlignment="1">
      <alignment vertical="top"/>
    </xf>
    <xf numFmtId="0" fontId="15" fillId="0" borderId="1" xfId="0" applyFont="1" applyFill="1" applyBorder="1" applyAlignment="1">
      <alignment vertical="top"/>
    </xf>
    <xf numFmtId="0" fontId="17" fillId="3" borderId="0" xfId="0" applyFont="1" applyFill="1" applyBorder="1" applyAlignment="1">
      <alignment vertical="top"/>
    </xf>
    <xf numFmtId="0" fontId="17" fillId="0" borderId="1" xfId="0" applyFont="1" applyFill="1" applyBorder="1" applyAlignment="1">
      <alignment vertical="center"/>
    </xf>
    <xf numFmtId="0" fontId="13" fillId="3" borderId="1" xfId="0" applyFont="1" applyFill="1" applyBorder="1" applyAlignment="1">
      <alignment horizontal="left" vertical="center"/>
    </xf>
    <xf numFmtId="0" fontId="13" fillId="3" borderId="1" xfId="0" applyFont="1" applyFill="1" applyBorder="1" applyAlignment="1">
      <alignment vertical="center"/>
    </xf>
    <xf numFmtId="0" fontId="13" fillId="5" borderId="1" xfId="0" applyFont="1" applyFill="1" applyBorder="1" applyAlignment="1">
      <alignment vertical="center"/>
    </xf>
    <xf numFmtId="0" fontId="15" fillId="0" borderId="0" xfId="0" applyFont="1" applyFill="1" applyBorder="1" applyAlignment="1">
      <alignment vertical="center"/>
    </xf>
    <xf numFmtId="0" fontId="13" fillId="0" borderId="0" xfId="2" applyFont="1" applyBorder="1" applyAlignment="1">
      <alignment vertical="center"/>
    </xf>
    <xf numFmtId="0" fontId="12" fillId="7" borderId="1" xfId="2" applyFont="1" applyFill="1" applyBorder="1" applyAlignment="1">
      <alignment vertical="center"/>
    </xf>
    <xf numFmtId="0" fontId="15" fillId="3" borderId="1" xfId="0" applyFont="1" applyFill="1" applyBorder="1" applyAlignment="1">
      <alignment vertical="center"/>
    </xf>
    <xf numFmtId="0" fontId="13" fillId="0" borderId="1" xfId="0" applyFont="1" applyFill="1" applyBorder="1" applyAlignment="1">
      <alignment horizontal="left" vertical="center" textRotation="255" wrapText="1"/>
    </xf>
    <xf numFmtId="0" fontId="12" fillId="7" borderId="1" xfId="2" applyFont="1" applyFill="1" applyBorder="1" applyAlignment="1">
      <alignment horizontal="left" vertical="top"/>
    </xf>
    <xf numFmtId="0" fontId="12" fillId="0" borderId="4" xfId="2" applyFont="1" applyBorder="1" applyAlignment="1">
      <alignment vertical="center"/>
    </xf>
    <xf numFmtId="0" fontId="13" fillId="7" borderId="1" xfId="2" applyFont="1" applyFill="1" applyBorder="1" applyAlignment="1">
      <alignment horizontal="center" vertical="top"/>
    </xf>
    <xf numFmtId="0" fontId="13" fillId="0" borderId="4" xfId="2" applyFont="1" applyBorder="1" applyAlignment="1">
      <alignment vertical="center"/>
    </xf>
    <xf numFmtId="0" fontId="13" fillId="0" borderId="0" xfId="2" applyFont="1" applyBorder="1" applyAlignment="1"/>
    <xf numFmtId="0" fontId="11" fillId="3" borderId="0" xfId="0" applyFont="1" applyFill="1" applyBorder="1" applyAlignment="1">
      <alignment horizontal="center" vertical="center" wrapText="1"/>
    </xf>
    <xf numFmtId="0" fontId="11" fillId="3"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13" fillId="0" borderId="1" xfId="2" applyFont="1" applyBorder="1"/>
    <xf numFmtId="0" fontId="13" fillId="6" borderId="0" xfId="0" applyFont="1" applyFill="1" applyBorder="1" applyAlignment="1">
      <alignment vertical="center"/>
    </xf>
    <xf numFmtId="0" fontId="13" fillId="0" borderId="0" xfId="2" applyFont="1" applyBorder="1"/>
    <xf numFmtId="0" fontId="13" fillId="0" borderId="0" xfId="0" applyFont="1" applyBorder="1" applyAlignment="1">
      <alignment vertical="center"/>
    </xf>
    <xf numFmtId="0" fontId="12" fillId="0" borderId="0" xfId="2" applyFont="1" applyBorder="1" applyAlignment="1"/>
    <xf numFmtId="0" fontId="19" fillId="0" borderId="2" xfId="0" applyFont="1" applyBorder="1" applyAlignment="1">
      <alignment horizontal="left" vertical="center" wrapText="1" indent="1"/>
    </xf>
    <xf numFmtId="0" fontId="19" fillId="0" borderId="3" xfId="0" applyFont="1" applyBorder="1" applyAlignment="1">
      <alignment horizontal="left" vertical="center" wrapText="1" indent="1"/>
    </xf>
  </cellXfs>
  <cellStyles count="3">
    <cellStyle name="Гиперссылка" xfId="2" builtinId="8"/>
    <cellStyle name="Обычный" xfId="0" builtinId="0"/>
    <cellStyle name="Плохой" xfId="1" builtinId="27"/>
  </cellStyles>
  <dxfs count="0"/>
  <tableStyles count="0" defaultTableStyle="TableStyleMedium2" defaultPivotStyle="PivotStyleLight16"/>
  <colors>
    <mruColors>
      <color rgb="FF00B0EF"/>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19</xdr:col>
      <xdr:colOff>265981</xdr:colOff>
      <xdr:row>0</xdr:row>
      <xdr:rowOff>27215</xdr:rowOff>
    </xdr:from>
    <xdr:to>
      <xdr:col>26</xdr:col>
      <xdr:colOff>85946</xdr:colOff>
      <xdr:row>0</xdr:row>
      <xdr:rowOff>2403532</xdr:rowOff>
    </xdr:to>
    <xdr:pic>
      <xdr:nvPicPr>
        <xdr:cNvPr id="2" name="image1.jpe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stretch>
          <a:fillRect/>
        </a:stretch>
      </xdr:blipFill>
      <xdr:spPr>
        <a:xfrm>
          <a:off x="12607660" y="27215"/>
          <a:ext cx="2201215" cy="2376317"/>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yakutian-laika.com/catalog/dog.php?screen=1&amp;userif=2&amp;id=3491" TargetMode="External"/><Relationship Id="rId299" Type="http://schemas.openxmlformats.org/officeDocument/2006/relationships/hyperlink" Target="http://yakutian-laika.com/catalog/dog.php?screen=1&amp;userif=2&amp;id=841" TargetMode="External"/><Relationship Id="rId303" Type="http://schemas.openxmlformats.org/officeDocument/2006/relationships/hyperlink" Target="http://yakutian-laika.com/catalog/kennels.php?kennelid=83" TargetMode="External"/><Relationship Id="rId21" Type="http://schemas.openxmlformats.org/officeDocument/2006/relationships/hyperlink" Target="http://yakutian-laika.com/catalog/dog.php?screen=1&amp;userif=2&amp;id=2116" TargetMode="External"/><Relationship Id="rId42" Type="http://schemas.openxmlformats.org/officeDocument/2006/relationships/hyperlink" Target="http://yakutian-laika.com/catalog/dog.php?screen=1&amp;userif=2&amp;id=471" TargetMode="External"/><Relationship Id="rId63" Type="http://schemas.openxmlformats.org/officeDocument/2006/relationships/hyperlink" Target="http://yakutian-laika.com/catalog/dog.php?screen=1&amp;userif=2&amp;id=828" TargetMode="External"/><Relationship Id="rId84" Type="http://schemas.openxmlformats.org/officeDocument/2006/relationships/hyperlink" Target="http://yakutian-laika.com/catalog/kennels.php?kennelid=4" TargetMode="External"/><Relationship Id="rId138" Type="http://schemas.openxmlformats.org/officeDocument/2006/relationships/hyperlink" Target="http://yakutian-laika.com/catalog/dog.php?screen=1&amp;userif=2&amp;id=1441" TargetMode="External"/><Relationship Id="rId159" Type="http://schemas.openxmlformats.org/officeDocument/2006/relationships/hyperlink" Target="http://yakutian-laika.com/catalog/kennels.php?kennelid=11" TargetMode="External"/><Relationship Id="rId324" Type="http://schemas.openxmlformats.org/officeDocument/2006/relationships/hyperlink" Target="http://yakutian-laika.com/catalog/dog.php?screen=1&amp;userif=2&amp;id=1753" TargetMode="External"/><Relationship Id="rId345" Type="http://schemas.openxmlformats.org/officeDocument/2006/relationships/hyperlink" Target="http://yakutian-laika.com/catalog/kennels.php?kennelid=22" TargetMode="External"/><Relationship Id="rId366" Type="http://schemas.openxmlformats.org/officeDocument/2006/relationships/hyperlink" Target="http://yakutian-laika.com/catalog/dog.php?id=3204&amp;screen=1" TargetMode="External"/><Relationship Id="rId170" Type="http://schemas.openxmlformats.org/officeDocument/2006/relationships/hyperlink" Target="http://yakutian-laika.com/catalog/kennels.php?kennelid=2" TargetMode="External"/><Relationship Id="rId191" Type="http://schemas.openxmlformats.org/officeDocument/2006/relationships/hyperlink" Target="http://yakutian-laika.com/catalog/show.php?showid=755" TargetMode="External"/><Relationship Id="rId205" Type="http://schemas.openxmlformats.org/officeDocument/2006/relationships/hyperlink" Target="http://yakutian-laika.com/catalog/show.php?showid=793" TargetMode="External"/><Relationship Id="rId226" Type="http://schemas.openxmlformats.org/officeDocument/2006/relationships/hyperlink" Target="http://yakutian-laika.com/catalog/show.php?showid=820" TargetMode="External"/><Relationship Id="rId247" Type="http://schemas.openxmlformats.org/officeDocument/2006/relationships/hyperlink" Target="http://yakutian-laika.com/catalog/dog.php?screen=1&amp;userif=2&amp;id=1252" TargetMode="External"/><Relationship Id="rId107" Type="http://schemas.openxmlformats.org/officeDocument/2006/relationships/hyperlink" Target="http://yakutian-laika.com/catalog/dog.php?screen=1&amp;userif=2&amp;id=1443" TargetMode="External"/><Relationship Id="rId268" Type="http://schemas.openxmlformats.org/officeDocument/2006/relationships/hyperlink" Target="http://yakutian-laika.com/catalog/dog.php?screen=1&amp;userif=2&amp;id=1281" TargetMode="External"/><Relationship Id="rId289" Type="http://schemas.openxmlformats.org/officeDocument/2006/relationships/hyperlink" Target="http://yakutian-laika.com/catalog/kennels.php?kennelid=25" TargetMode="External"/><Relationship Id="rId11" Type="http://schemas.openxmlformats.org/officeDocument/2006/relationships/hyperlink" Target="http://yakutian-laika.com/catalog/show.php?showid=781" TargetMode="External"/><Relationship Id="rId32" Type="http://schemas.openxmlformats.org/officeDocument/2006/relationships/hyperlink" Target="http://yakutian-laika.com/catalog/dog.php?screen=1&amp;userif=2&amp;id=1647" TargetMode="External"/><Relationship Id="rId53" Type="http://schemas.openxmlformats.org/officeDocument/2006/relationships/hyperlink" Target="http://yakutian-laika.com/catalog/dog.php?screen=1&amp;userif=2&amp;id=1299" TargetMode="External"/><Relationship Id="rId74" Type="http://schemas.openxmlformats.org/officeDocument/2006/relationships/hyperlink" Target="http://yakutian-laika.com/catalog/dog.php?screen=1&amp;userif=2&amp;id=970" TargetMode="External"/><Relationship Id="rId128" Type="http://schemas.openxmlformats.org/officeDocument/2006/relationships/hyperlink" Target="http://yakutian-laika.com/catalog/show.php?showid=785" TargetMode="External"/><Relationship Id="rId149" Type="http://schemas.openxmlformats.org/officeDocument/2006/relationships/hyperlink" Target="http://yakutian-laika.com/catalog/kennels.php?kennelid=1" TargetMode="External"/><Relationship Id="rId314" Type="http://schemas.openxmlformats.org/officeDocument/2006/relationships/hyperlink" Target="http://yakutian-laika.com/catalog/dog.php?screen=1&amp;userif=2&amp;id=3038" TargetMode="External"/><Relationship Id="rId335" Type="http://schemas.openxmlformats.org/officeDocument/2006/relationships/hyperlink" Target="http://yakutian-laika.com/catalog/dog.php?screen=1&amp;userif=2&amp;id=3623" TargetMode="External"/><Relationship Id="rId356" Type="http://schemas.openxmlformats.org/officeDocument/2006/relationships/hyperlink" Target="http://yakutian-laika.com/catalog/kennels.php?kennelid=107" TargetMode="External"/><Relationship Id="rId5" Type="http://schemas.openxmlformats.org/officeDocument/2006/relationships/hyperlink" Target="http://yakutian-laika.com/catalog/show.php?showid=784" TargetMode="External"/><Relationship Id="rId95" Type="http://schemas.openxmlformats.org/officeDocument/2006/relationships/hyperlink" Target="http://yakutian-laika.com/catalog/dog.php?screen=1&amp;userif=2&amp;id=1668" TargetMode="External"/><Relationship Id="rId160" Type="http://schemas.openxmlformats.org/officeDocument/2006/relationships/hyperlink" Target="http://yakutian-laika.com/catalog/dog.php?screen=1&amp;userif=2&amp;id=2982" TargetMode="External"/><Relationship Id="rId181" Type="http://schemas.openxmlformats.org/officeDocument/2006/relationships/hyperlink" Target="http://yakutian-laika.com/catalog/dog.php?screen=1&amp;userif=2&amp;id=3388" TargetMode="External"/><Relationship Id="rId216" Type="http://schemas.openxmlformats.org/officeDocument/2006/relationships/hyperlink" Target="http://yakutian-laika.com/catalog/show.php?showid=814" TargetMode="External"/><Relationship Id="rId237" Type="http://schemas.openxmlformats.org/officeDocument/2006/relationships/hyperlink" Target="http://yakutian-laika.com/catalog/dog.php?screen=1&amp;userif=2&amp;id=2647" TargetMode="External"/><Relationship Id="rId258" Type="http://schemas.openxmlformats.org/officeDocument/2006/relationships/hyperlink" Target="http://yakutian-laika.com/catalog/dog.php?screen=1&amp;userif=2&amp;id=595" TargetMode="External"/><Relationship Id="rId279" Type="http://schemas.openxmlformats.org/officeDocument/2006/relationships/hyperlink" Target="http://yakutian-laika.com/catalog/dog.php?screen=1&amp;userif=2&amp;id=3038" TargetMode="External"/><Relationship Id="rId22" Type="http://schemas.openxmlformats.org/officeDocument/2006/relationships/hyperlink" Target="http://yakutian-laika.com/catalog/dog.php?screen=1&amp;userif=2&amp;id=988" TargetMode="External"/><Relationship Id="rId43" Type="http://schemas.openxmlformats.org/officeDocument/2006/relationships/hyperlink" Target="http://yakutian-laika.com/catalog/dog.php?screen=1&amp;userif=2&amp;id=305" TargetMode="External"/><Relationship Id="rId64" Type="http://schemas.openxmlformats.org/officeDocument/2006/relationships/hyperlink" Target="http://yakutian-laika.com/catalog/dog.php?screen=1&amp;userif=2&amp;id=416" TargetMode="External"/><Relationship Id="rId118" Type="http://schemas.openxmlformats.org/officeDocument/2006/relationships/hyperlink" Target="http://yakutian-laika.com/catalog/dog.php?screen=1&amp;userif=2&amp;id=1944" TargetMode="External"/><Relationship Id="rId139" Type="http://schemas.openxmlformats.org/officeDocument/2006/relationships/hyperlink" Target="http://yakutian-laika.com/catalog/dog.php?screen=1&amp;userif=2&amp;id=3343" TargetMode="External"/><Relationship Id="rId290" Type="http://schemas.openxmlformats.org/officeDocument/2006/relationships/hyperlink" Target="http://yakutian-laika.com/catalog/dog.php?screen=1&amp;userif=2&amp;id=434" TargetMode="External"/><Relationship Id="rId304" Type="http://schemas.openxmlformats.org/officeDocument/2006/relationships/hyperlink" Target="http://yakutian-laika.com/catalog/dog.php?screen=1&amp;userif=2&amp;id=828" TargetMode="External"/><Relationship Id="rId325" Type="http://schemas.openxmlformats.org/officeDocument/2006/relationships/hyperlink" Target="http://yakutian-laika.com/catalog/dog.php?screen=1&amp;userif=2&amp;id=2741" TargetMode="External"/><Relationship Id="rId346" Type="http://schemas.openxmlformats.org/officeDocument/2006/relationships/hyperlink" Target="http://yakutian-laika.com/catalog/kennels.php?kennelid=22" TargetMode="External"/><Relationship Id="rId367" Type="http://schemas.openxmlformats.org/officeDocument/2006/relationships/hyperlink" Target="http://yakutian-laika.com/catalog/dog.php?screen=1&amp;userif=2&amp;id=2975" TargetMode="External"/><Relationship Id="rId85" Type="http://schemas.openxmlformats.org/officeDocument/2006/relationships/hyperlink" Target="http://yakutian-laika.com/catalog/dog.php?screen=1&amp;userif=2&amp;id=3039" TargetMode="External"/><Relationship Id="rId150" Type="http://schemas.openxmlformats.org/officeDocument/2006/relationships/hyperlink" Target="http://yakutian-laika.com/catalog/dog.php?screen=1&amp;userif=2&amp;id=904" TargetMode="External"/><Relationship Id="rId171" Type="http://schemas.openxmlformats.org/officeDocument/2006/relationships/hyperlink" Target="http://yakutian-laika.com/catalog/dog.php?screen=1&amp;userif=2&amp;id=2760" TargetMode="External"/><Relationship Id="rId192" Type="http://schemas.openxmlformats.org/officeDocument/2006/relationships/hyperlink" Target="http://yakutian-laika.com/catalog/kennels.php?kennelid=54" TargetMode="External"/><Relationship Id="rId206" Type="http://schemas.openxmlformats.org/officeDocument/2006/relationships/hyperlink" Target="http://yakutian-laika.com/catalog/dog.php?screen=1&amp;userif=2&amp;id=2005" TargetMode="External"/><Relationship Id="rId227" Type="http://schemas.openxmlformats.org/officeDocument/2006/relationships/hyperlink" Target="http://yakutian-laika.com/catalog/show.php?showid=822" TargetMode="External"/><Relationship Id="rId248" Type="http://schemas.openxmlformats.org/officeDocument/2006/relationships/hyperlink" Target="http://yakutian-laika.com/catalog/kennels.php?kennelid=39" TargetMode="External"/><Relationship Id="rId269" Type="http://schemas.openxmlformats.org/officeDocument/2006/relationships/hyperlink" Target="http://yakutian-laika.com/catalog/dog.php?screen=1&amp;userif=2&amp;id=555" TargetMode="External"/><Relationship Id="rId12" Type="http://schemas.openxmlformats.org/officeDocument/2006/relationships/hyperlink" Target="http://yakutian-laika.com/catalog/show.php?showid=780" TargetMode="External"/><Relationship Id="rId33" Type="http://schemas.openxmlformats.org/officeDocument/2006/relationships/hyperlink" Target="http://yakutian-laika.com/catalog/dog.php?screen=1&amp;userif=2&amp;id=1138" TargetMode="External"/><Relationship Id="rId108" Type="http://schemas.openxmlformats.org/officeDocument/2006/relationships/hyperlink" Target="http://yakutian-laika.com/catalog/dog.php?screen=1&amp;userif=2&amp;id=1299" TargetMode="External"/><Relationship Id="rId129" Type="http://schemas.openxmlformats.org/officeDocument/2006/relationships/hyperlink" Target="http://yakutian-laika.com/catalog/dog.php?screen=1&amp;userif=2&amp;id=1758" TargetMode="External"/><Relationship Id="rId280" Type="http://schemas.openxmlformats.org/officeDocument/2006/relationships/hyperlink" Target="http://yakutian-laika.com/catalog/kennels.php?kennelid=69" TargetMode="External"/><Relationship Id="rId315" Type="http://schemas.openxmlformats.org/officeDocument/2006/relationships/hyperlink" Target="http://yakutian-laika.com/catalog/dog.php?screen=1&amp;userif=2&amp;id=1755" TargetMode="External"/><Relationship Id="rId336" Type="http://schemas.openxmlformats.org/officeDocument/2006/relationships/hyperlink" Target="http://yakutian-laika.com/catalog/dog.php?screen=1&amp;userif=2&amp;id=1731" TargetMode="External"/><Relationship Id="rId357" Type="http://schemas.openxmlformats.org/officeDocument/2006/relationships/hyperlink" Target="http://yakutian-laika.com/catalog/kennels.php?kennelid=107" TargetMode="External"/><Relationship Id="rId54" Type="http://schemas.openxmlformats.org/officeDocument/2006/relationships/hyperlink" Target="http://yakutian-laika.com/catalog/dog.php?screen=1&amp;userif=2&amp;id=1295" TargetMode="External"/><Relationship Id="rId75" Type="http://schemas.openxmlformats.org/officeDocument/2006/relationships/hyperlink" Target="http://yakutian-laika.com/catalog/kennels.php?kennelid=8" TargetMode="External"/><Relationship Id="rId96" Type="http://schemas.openxmlformats.org/officeDocument/2006/relationships/hyperlink" Target="http://yakutian-laika.com/catalog/dog.php?screen=1&amp;userif=2&amp;id=1462" TargetMode="External"/><Relationship Id="rId140" Type="http://schemas.openxmlformats.org/officeDocument/2006/relationships/hyperlink" Target="http://yakutian-laika.com/catalog/dog.php?screen=1&amp;userif=2&amp;id=3699" TargetMode="External"/><Relationship Id="rId161" Type="http://schemas.openxmlformats.org/officeDocument/2006/relationships/hyperlink" Target="http://yakutian-laika.com/catalog/dog.php?screen=1&amp;userif=2&amp;id=1214" TargetMode="External"/><Relationship Id="rId182" Type="http://schemas.openxmlformats.org/officeDocument/2006/relationships/hyperlink" Target="http://yakutian-laika.com/catalog/dog.php?screen=1&amp;userif=2&amp;id=544" TargetMode="External"/><Relationship Id="rId217" Type="http://schemas.openxmlformats.org/officeDocument/2006/relationships/hyperlink" Target="http://yakutian-laika.com/catalog/dog.php?screen=1&amp;userif=2&amp;id=1877" TargetMode="External"/><Relationship Id="rId6" Type="http://schemas.openxmlformats.org/officeDocument/2006/relationships/hyperlink" Target="http://yakutian-laika.com/catalog/show.php?showid=778" TargetMode="External"/><Relationship Id="rId238" Type="http://schemas.openxmlformats.org/officeDocument/2006/relationships/hyperlink" Target="http://yakutian-laika.com/catalog/dog.php?screen=1&amp;userif=2&amp;id=1846" TargetMode="External"/><Relationship Id="rId259" Type="http://schemas.openxmlformats.org/officeDocument/2006/relationships/hyperlink" Target="http://yakutian-laika.com/catalog/dog.php?screen=1&amp;userif=2&amp;id=872" TargetMode="External"/><Relationship Id="rId23" Type="http://schemas.openxmlformats.org/officeDocument/2006/relationships/hyperlink" Target="http://yakutian-laika.com/catalog/dog.php?screen=1&amp;userif=2&amp;id=880" TargetMode="External"/><Relationship Id="rId119" Type="http://schemas.openxmlformats.org/officeDocument/2006/relationships/hyperlink" Target="http://yakutian-laika.com/catalog/dog.php?screen=1&amp;userif=2&amp;id=3261" TargetMode="External"/><Relationship Id="rId270" Type="http://schemas.openxmlformats.org/officeDocument/2006/relationships/hyperlink" Target="http://yakutian-laika.com/catalog/kennels.php?kennelid=9" TargetMode="External"/><Relationship Id="rId291" Type="http://schemas.openxmlformats.org/officeDocument/2006/relationships/hyperlink" Target="http://yakutian-laika.com/catalog/dog.php?screen=1&amp;userif=2&amp;id=1415" TargetMode="External"/><Relationship Id="rId305" Type="http://schemas.openxmlformats.org/officeDocument/2006/relationships/hyperlink" Target="http://yakutian-laika.com/catalog/dog.php?id=1310&amp;screen=1" TargetMode="External"/><Relationship Id="rId326" Type="http://schemas.openxmlformats.org/officeDocument/2006/relationships/hyperlink" Target="http://yakutian-laika.com/catalog/kennels.php?kennelid=22" TargetMode="External"/><Relationship Id="rId347" Type="http://schemas.openxmlformats.org/officeDocument/2006/relationships/hyperlink" Target="http://yakutian-laika.com/catalog/kennels.php?kennelid=22" TargetMode="External"/><Relationship Id="rId44" Type="http://schemas.openxmlformats.org/officeDocument/2006/relationships/hyperlink" Target="http://yakutian-laika.com/catalog/kennels.php?kennelid=1" TargetMode="External"/><Relationship Id="rId65" Type="http://schemas.openxmlformats.org/officeDocument/2006/relationships/hyperlink" Target="http://yakutian-laika.com/catalog/dog.php?screen=1&amp;userif=2&amp;id=827" TargetMode="External"/><Relationship Id="rId86" Type="http://schemas.openxmlformats.org/officeDocument/2006/relationships/hyperlink" Target="http://yakutian-laika.com/catalog/dog.php?screen=1&amp;userif=2&amp;id=957" TargetMode="External"/><Relationship Id="rId130" Type="http://schemas.openxmlformats.org/officeDocument/2006/relationships/hyperlink" Target="http://yakutian-laika.com/catalog/dog.php?screen=1&amp;userif=2&amp;id=1414" TargetMode="External"/><Relationship Id="rId151" Type="http://schemas.openxmlformats.org/officeDocument/2006/relationships/hyperlink" Target="http://yakutian-laika.com/catalog/dog.php?screen=1&amp;userif=2&amp;id=904" TargetMode="External"/><Relationship Id="rId368" Type="http://schemas.openxmlformats.org/officeDocument/2006/relationships/hyperlink" Target="http://yakutian-laika.com/catalog/dog.php?screen=1&amp;userif=2&amp;id=577" TargetMode="External"/><Relationship Id="rId172" Type="http://schemas.openxmlformats.org/officeDocument/2006/relationships/hyperlink" Target="http://yakutian-laika.com/catalog/show.php?showid=777" TargetMode="External"/><Relationship Id="rId193" Type="http://schemas.openxmlformats.org/officeDocument/2006/relationships/hyperlink" Target="http://yakutian-laika.com/catalog/dog.php?screen=1&amp;userif=2&amp;id=3716" TargetMode="External"/><Relationship Id="rId207" Type="http://schemas.openxmlformats.org/officeDocument/2006/relationships/hyperlink" Target="http://yakutian-laika.com/catalog/dog.php?screen=1&amp;userif=2&amp;id=2192" TargetMode="External"/><Relationship Id="rId228" Type="http://schemas.openxmlformats.org/officeDocument/2006/relationships/hyperlink" Target="http://yakutian-laika.com/catalog/dog.php?screen=1&amp;userif=2&amp;id=2323" TargetMode="External"/><Relationship Id="rId249" Type="http://schemas.openxmlformats.org/officeDocument/2006/relationships/hyperlink" Target="http://yakutian-laika.com/catalog/kennels.php?kennelid=79" TargetMode="External"/><Relationship Id="rId13" Type="http://schemas.openxmlformats.org/officeDocument/2006/relationships/hyperlink" Target="http://yakutian-laika.com/catalog/show.php?showid=810" TargetMode="External"/><Relationship Id="rId109" Type="http://schemas.openxmlformats.org/officeDocument/2006/relationships/hyperlink" Target="http://yakutian-laika.com/catalog/kennels.php?kennelid=8" TargetMode="External"/><Relationship Id="rId260" Type="http://schemas.openxmlformats.org/officeDocument/2006/relationships/hyperlink" Target="http://yakutian-laika.com/catalog/kennels.php?kennelid=5" TargetMode="External"/><Relationship Id="rId281" Type="http://schemas.openxmlformats.org/officeDocument/2006/relationships/hyperlink" Target="http://yakutian-laika.com/catalog/kennels.php?kennelid=81" TargetMode="External"/><Relationship Id="rId316" Type="http://schemas.openxmlformats.org/officeDocument/2006/relationships/hyperlink" Target="http://yakutian-laika.com/catalog/dog.php?screen=1&amp;userif=2&amp;id=4116" TargetMode="External"/><Relationship Id="rId337" Type="http://schemas.openxmlformats.org/officeDocument/2006/relationships/hyperlink" Target="http://yakutian-laika.com/catalog/dog.php?screen=1&amp;userif=2&amp;id=2869" TargetMode="External"/><Relationship Id="rId34" Type="http://schemas.openxmlformats.org/officeDocument/2006/relationships/hyperlink" Target="http://yakutian-laika.com/catalog/kennels.php?kennelid=36" TargetMode="External"/><Relationship Id="rId55" Type="http://schemas.openxmlformats.org/officeDocument/2006/relationships/hyperlink" Target="http://yakutian-laika.com/catalog/dog.php?screen=1&amp;userif=2&amp;id=301" TargetMode="External"/><Relationship Id="rId76" Type="http://schemas.openxmlformats.org/officeDocument/2006/relationships/hyperlink" Target="http://yakutian-laika.com/catalog/kennels.php?kennelid=8" TargetMode="External"/><Relationship Id="rId97" Type="http://schemas.openxmlformats.org/officeDocument/2006/relationships/hyperlink" Target="http://yakutian-laika.com/catalog/dog.php?screen=1&amp;userif=2&amp;id=1210" TargetMode="External"/><Relationship Id="rId120" Type="http://schemas.openxmlformats.org/officeDocument/2006/relationships/hyperlink" Target="http://yakutian-laika.com/catalog/kennels.php?kennelid=79" TargetMode="External"/><Relationship Id="rId141" Type="http://schemas.openxmlformats.org/officeDocument/2006/relationships/hyperlink" Target="http://yakutian-laika.com/catalog/dog.php?screen=1&amp;userif=2&amp;id=810" TargetMode="External"/><Relationship Id="rId358" Type="http://schemas.openxmlformats.org/officeDocument/2006/relationships/hyperlink" Target="http://yakutian-laika.com/catalog/kennels.php?kennelid=107" TargetMode="External"/><Relationship Id="rId7" Type="http://schemas.openxmlformats.org/officeDocument/2006/relationships/hyperlink" Target="http://yakutian-laika.com/catalog/show.php?showid=776" TargetMode="External"/><Relationship Id="rId162" Type="http://schemas.openxmlformats.org/officeDocument/2006/relationships/hyperlink" Target="http://yakutian-laika.com/catalog/kennels.php?kennelid=10" TargetMode="External"/><Relationship Id="rId183" Type="http://schemas.openxmlformats.org/officeDocument/2006/relationships/hyperlink" Target="http://yakutian-laika.com/catalog/dog.php?screen=1&amp;userif=2&amp;id=828" TargetMode="External"/><Relationship Id="rId218" Type="http://schemas.openxmlformats.org/officeDocument/2006/relationships/hyperlink" Target="http://yakutian-laika.com/catalog/dog.php?id=3174&amp;screen=1" TargetMode="External"/><Relationship Id="rId239" Type="http://schemas.openxmlformats.org/officeDocument/2006/relationships/hyperlink" Target="http://yakutian-laika.com/catalog/dog.php?screen=1&amp;userif=2&amp;id=2265" TargetMode="External"/><Relationship Id="rId250" Type="http://schemas.openxmlformats.org/officeDocument/2006/relationships/hyperlink" Target="http://yakutian-laika.com/catalog/dog.php?screen=1&amp;userif=2&amp;id=976" TargetMode="External"/><Relationship Id="rId271" Type="http://schemas.openxmlformats.org/officeDocument/2006/relationships/hyperlink" Target="http://yakutian-laika.com/catalog/kennels.php?kennelid=48" TargetMode="External"/><Relationship Id="rId292" Type="http://schemas.openxmlformats.org/officeDocument/2006/relationships/hyperlink" Target="http://yakutian-laika.com/catalog/dog.php?screen=1&amp;userif=2&amp;id=1755" TargetMode="External"/><Relationship Id="rId306" Type="http://schemas.openxmlformats.org/officeDocument/2006/relationships/hyperlink" Target="http://yakutian-laika.com/catalog/show.php?showid=831" TargetMode="External"/><Relationship Id="rId24" Type="http://schemas.openxmlformats.org/officeDocument/2006/relationships/hyperlink" Target="http://yakutian-laika.com/catalog/kennels.php?kennelid=36" TargetMode="External"/><Relationship Id="rId45" Type="http://schemas.openxmlformats.org/officeDocument/2006/relationships/hyperlink" Target="http://yakutian-laika.com/catalog/dog.php?screen=1&amp;userif=2&amp;id=2609" TargetMode="External"/><Relationship Id="rId66" Type="http://schemas.openxmlformats.org/officeDocument/2006/relationships/hyperlink" Target="http://yakutian-laika.com/catalog/kennels.php?kennelid=1" TargetMode="External"/><Relationship Id="rId87" Type="http://schemas.openxmlformats.org/officeDocument/2006/relationships/hyperlink" Target="http://yakutian-laika.com/catalog/dog.php?screen=1&amp;userif=2&amp;id=1256" TargetMode="External"/><Relationship Id="rId110" Type="http://schemas.openxmlformats.org/officeDocument/2006/relationships/hyperlink" Target="http://yakutian-laika.com/catalog/dog.php?screen=1&amp;userif=2&amp;id=2650" TargetMode="External"/><Relationship Id="rId131" Type="http://schemas.openxmlformats.org/officeDocument/2006/relationships/hyperlink" Target="http://yakutian-laika.com/catalog/kennels.php?kennelid=22" TargetMode="External"/><Relationship Id="rId327" Type="http://schemas.openxmlformats.org/officeDocument/2006/relationships/hyperlink" Target="http://yakutian-laika.com/catalog/dog.php?screen=1&amp;userif=2&amp;id=1240" TargetMode="External"/><Relationship Id="rId348" Type="http://schemas.openxmlformats.org/officeDocument/2006/relationships/hyperlink" Target="http://yakutian-laika.com/catalog/kennels.php?kennelid=22" TargetMode="External"/><Relationship Id="rId369" Type="http://schemas.openxmlformats.org/officeDocument/2006/relationships/hyperlink" Target="http://yakutian-laika.com/catalog/dog.php?screen=1&amp;userif=2&amp;id=1269" TargetMode="External"/><Relationship Id="rId152" Type="http://schemas.openxmlformats.org/officeDocument/2006/relationships/hyperlink" Target="http://yakutian-laika.com/catalog/kennels.php?kennelid=2" TargetMode="External"/><Relationship Id="rId173" Type="http://schemas.openxmlformats.org/officeDocument/2006/relationships/hyperlink" Target="http://yakutian-laika.com/catalog/dog.php?screen=1&amp;userif=2&amp;id=3203" TargetMode="External"/><Relationship Id="rId194" Type="http://schemas.openxmlformats.org/officeDocument/2006/relationships/hyperlink" Target="http://yakutian-laika.com/catalog/dog.php?screen=1&amp;userif=2&amp;id=1407" TargetMode="External"/><Relationship Id="rId208" Type="http://schemas.openxmlformats.org/officeDocument/2006/relationships/hyperlink" Target="http://yakutian-laika.com/catalog/show.php?showid=812" TargetMode="External"/><Relationship Id="rId229" Type="http://schemas.openxmlformats.org/officeDocument/2006/relationships/hyperlink" Target="http://yakutian-laika.com/catalog/dog.php?screen=1&amp;userif=2&amp;id=3424" TargetMode="External"/><Relationship Id="rId240" Type="http://schemas.openxmlformats.org/officeDocument/2006/relationships/hyperlink" Target="http://yakutian-laika.com/catalog/dog.php?screen=1&amp;userif=2&amp;id=2192" TargetMode="External"/><Relationship Id="rId261" Type="http://schemas.openxmlformats.org/officeDocument/2006/relationships/hyperlink" Target="http://yakutian-laika.com/catalog/dog.php?screen=1&amp;userif=2&amp;id=129" TargetMode="External"/><Relationship Id="rId14" Type="http://schemas.openxmlformats.org/officeDocument/2006/relationships/hyperlink" Target="http://yakutian-laika.com/catalog/show.php?showid=809" TargetMode="External"/><Relationship Id="rId35" Type="http://schemas.openxmlformats.org/officeDocument/2006/relationships/hyperlink" Target="http://yakutian-laika.com/catalog/kennels.php?kennelid=36" TargetMode="External"/><Relationship Id="rId56" Type="http://schemas.openxmlformats.org/officeDocument/2006/relationships/hyperlink" Target="http://yakutian-laika.com/catalog/kennels.php?kennelid=8" TargetMode="External"/><Relationship Id="rId77" Type="http://schemas.openxmlformats.org/officeDocument/2006/relationships/hyperlink" Target="http://yakutian-laika.com/catalog/dog.php?screen=1&amp;userif=2&amp;id=2146" TargetMode="External"/><Relationship Id="rId100" Type="http://schemas.openxmlformats.org/officeDocument/2006/relationships/hyperlink" Target="http://yakutian-laika.com/catalog/dog.php?screen=1&amp;userif=2&amp;id=1054" TargetMode="External"/><Relationship Id="rId282" Type="http://schemas.openxmlformats.org/officeDocument/2006/relationships/hyperlink" Target="http://yakutian-laika.com/catalog/dog.php?screen=1&amp;userif=2&amp;id=1443" TargetMode="External"/><Relationship Id="rId317" Type="http://schemas.openxmlformats.org/officeDocument/2006/relationships/hyperlink" Target="http://yakutian-laika.com/catalog/dog.php?screen=1&amp;userif=2&amp;id=3854" TargetMode="External"/><Relationship Id="rId338" Type="http://schemas.openxmlformats.org/officeDocument/2006/relationships/hyperlink" Target="http://yakutian-laika.com/catalog/show.php?showid=833" TargetMode="External"/><Relationship Id="rId359" Type="http://schemas.openxmlformats.org/officeDocument/2006/relationships/hyperlink" Target="http://yakutian-laika.com/catalog/kennels.php?kennelid=107" TargetMode="External"/><Relationship Id="rId8" Type="http://schemas.openxmlformats.org/officeDocument/2006/relationships/hyperlink" Target="http://yakutian-laika.com/catalog/show.php?showid=783" TargetMode="External"/><Relationship Id="rId98" Type="http://schemas.openxmlformats.org/officeDocument/2006/relationships/hyperlink" Target="http://yakutian-laika.com/catalog/dog.php?screen=1&amp;userif=2&amp;id=2941" TargetMode="External"/><Relationship Id="rId121" Type="http://schemas.openxmlformats.org/officeDocument/2006/relationships/hyperlink" Target="http://yakutian-laika.com/catalog/kennels.php?kennelid=79" TargetMode="External"/><Relationship Id="rId142" Type="http://schemas.openxmlformats.org/officeDocument/2006/relationships/hyperlink" Target="http://yakutian-laika.com/catalog/kennels.php?kennelid=1" TargetMode="External"/><Relationship Id="rId163" Type="http://schemas.openxmlformats.org/officeDocument/2006/relationships/hyperlink" Target="http://yakutian-laika.com/catalog/kennels.php?kennelid=10" TargetMode="External"/><Relationship Id="rId184" Type="http://schemas.openxmlformats.org/officeDocument/2006/relationships/hyperlink" Target="http://yakutian-laika.com/catalog/kennels.php?kennelid=5" TargetMode="External"/><Relationship Id="rId219" Type="http://schemas.openxmlformats.org/officeDocument/2006/relationships/hyperlink" Target="http://yakutian-laika.com/catalog/dog.php?id=2726&amp;screen=1" TargetMode="External"/><Relationship Id="rId370" Type="http://schemas.openxmlformats.org/officeDocument/2006/relationships/hyperlink" Target="http://yakutian-laika.com/catalog/kennels.php?kennelid=5" TargetMode="External"/><Relationship Id="rId230" Type="http://schemas.openxmlformats.org/officeDocument/2006/relationships/hyperlink" Target="http://yakutian-laika.com/catalog/dog.php?screen=1&amp;userif=2&amp;id=2305" TargetMode="External"/><Relationship Id="rId251" Type="http://schemas.openxmlformats.org/officeDocument/2006/relationships/hyperlink" Target="http://yakutian-laika.com/catalog/dog.php?screen=1&amp;userif=2&amp;id=946" TargetMode="External"/><Relationship Id="rId25" Type="http://schemas.openxmlformats.org/officeDocument/2006/relationships/hyperlink" Target="http://yakutian-laika.com/catalog/kennels.php?kennelid=36" TargetMode="External"/><Relationship Id="rId46" Type="http://schemas.openxmlformats.org/officeDocument/2006/relationships/hyperlink" Target="http://yakutian-laika.com/catalog/dog.php?screen=1&amp;userif=2&amp;id=340" TargetMode="External"/><Relationship Id="rId67" Type="http://schemas.openxmlformats.org/officeDocument/2006/relationships/hyperlink" Target="http://yakutian-laika.com/catalog/kennels.php?kennelid=5" TargetMode="External"/><Relationship Id="rId272" Type="http://schemas.openxmlformats.org/officeDocument/2006/relationships/hyperlink" Target="http://yakutian-laika.com/catalog/dog.php?screen=1&amp;userif=2&amp;id=913" TargetMode="External"/><Relationship Id="rId293" Type="http://schemas.openxmlformats.org/officeDocument/2006/relationships/hyperlink" Target="http://yakutian-laika.com/catalog/dog.php?screen=1&amp;userif=2&amp;id=3038" TargetMode="External"/><Relationship Id="rId307" Type="http://schemas.openxmlformats.org/officeDocument/2006/relationships/hyperlink" Target="http://yakutian-laika.com/catalog/show.php?showid=832" TargetMode="External"/><Relationship Id="rId328" Type="http://schemas.openxmlformats.org/officeDocument/2006/relationships/hyperlink" Target="http://yakutian-laika.com/catalog/show.php?showid=843" TargetMode="External"/><Relationship Id="rId349" Type="http://schemas.openxmlformats.org/officeDocument/2006/relationships/hyperlink" Target="http://yakutian-laika.com/catalog/dog.php?screen=1&amp;userif=2&amp;id=1557" TargetMode="External"/><Relationship Id="rId88" Type="http://schemas.openxmlformats.org/officeDocument/2006/relationships/hyperlink" Target="http://yakutian-laika.com/catalog/show.php?showid=795" TargetMode="External"/><Relationship Id="rId111" Type="http://schemas.openxmlformats.org/officeDocument/2006/relationships/hyperlink" Target="http://yakutian-laika.com/catalog/dog.php?screen=1&amp;userif=2&amp;id=2289" TargetMode="External"/><Relationship Id="rId132" Type="http://schemas.openxmlformats.org/officeDocument/2006/relationships/hyperlink" Target="http://yakutian-laika.com/catalog/kennels.php?kennelid=48" TargetMode="External"/><Relationship Id="rId153" Type="http://schemas.openxmlformats.org/officeDocument/2006/relationships/hyperlink" Target="http://yakutian-laika.com/catalog/dog.php?screen=1&amp;userif=2&amp;id=690" TargetMode="External"/><Relationship Id="rId174" Type="http://schemas.openxmlformats.org/officeDocument/2006/relationships/hyperlink" Target="http://yakutian-laika.com/catalog/kennels.php?kennelid=5" TargetMode="External"/><Relationship Id="rId195" Type="http://schemas.openxmlformats.org/officeDocument/2006/relationships/hyperlink" Target="http://yakutian-laika.com/catalog/dog.php?screen=1&amp;userif=2&amp;id=3775" TargetMode="External"/><Relationship Id="rId209" Type="http://schemas.openxmlformats.org/officeDocument/2006/relationships/hyperlink" Target="http://yakutian-laika.com/catalog/dog.php?screen=1&amp;userif=2&amp;id=370" TargetMode="External"/><Relationship Id="rId360" Type="http://schemas.openxmlformats.org/officeDocument/2006/relationships/hyperlink" Target="http://yakutian-laika.com/catalog/kennels.php?kennelid=107" TargetMode="External"/><Relationship Id="rId220" Type="http://schemas.openxmlformats.org/officeDocument/2006/relationships/hyperlink" Target="http://yakutian-laika.com/catalog/dog.php?id=3713&amp;screen=1" TargetMode="External"/><Relationship Id="rId241" Type="http://schemas.openxmlformats.org/officeDocument/2006/relationships/hyperlink" Target="http://yakutian-laika.com/catalog/dog.php?screen=1&amp;userif=2&amp;id=1247" TargetMode="External"/><Relationship Id="rId15" Type="http://schemas.openxmlformats.org/officeDocument/2006/relationships/hyperlink" Target="http://yakutian-laika.com/catalog/show.php?showid=811" TargetMode="External"/><Relationship Id="rId36" Type="http://schemas.openxmlformats.org/officeDocument/2006/relationships/hyperlink" Target="http://yakutian-laika.com/catalog/dog.php?screen=1&amp;userif=2&amp;id=2683" TargetMode="External"/><Relationship Id="rId57" Type="http://schemas.openxmlformats.org/officeDocument/2006/relationships/hyperlink" Target="http://yakutian-laika.com/catalog/kennels.php?kennelid=8" TargetMode="External"/><Relationship Id="rId262" Type="http://schemas.openxmlformats.org/officeDocument/2006/relationships/hyperlink" Target="http://yakutian-laika.com/catalog/dog.php?screen=1&amp;userif=2&amp;id=66" TargetMode="External"/><Relationship Id="rId283" Type="http://schemas.openxmlformats.org/officeDocument/2006/relationships/hyperlink" Target="http://yakutian-laika.com/catalog/dog.php?screen=1&amp;userif=2&amp;id=2211" TargetMode="External"/><Relationship Id="rId318" Type="http://schemas.openxmlformats.org/officeDocument/2006/relationships/hyperlink" Target="http://yakutian-laika.com/catalog/dog.php?screen=1&amp;userif=2&amp;id=3488" TargetMode="External"/><Relationship Id="rId339" Type="http://schemas.openxmlformats.org/officeDocument/2006/relationships/hyperlink" Target="http://yakutian-laika.com/catalog/show.php?showid=791" TargetMode="External"/><Relationship Id="rId78" Type="http://schemas.openxmlformats.org/officeDocument/2006/relationships/hyperlink" Target="http://yakutian-laika.com/catalog/dog.php?screen=1&amp;userif=2&amp;id=561" TargetMode="External"/><Relationship Id="rId99" Type="http://schemas.openxmlformats.org/officeDocument/2006/relationships/hyperlink" Target="http://yakutian-laika.com/catalog/dog.php?screen=1&amp;userif=2&amp;id=904" TargetMode="External"/><Relationship Id="rId101" Type="http://schemas.openxmlformats.org/officeDocument/2006/relationships/hyperlink" Target="http://yakutian-laika.com/catalog/kennels.php?kennelid=89" TargetMode="External"/><Relationship Id="rId122" Type="http://schemas.openxmlformats.org/officeDocument/2006/relationships/hyperlink" Target="http://yakutian-laika.com/catalog/show.php?showid=766" TargetMode="External"/><Relationship Id="rId143" Type="http://schemas.openxmlformats.org/officeDocument/2006/relationships/hyperlink" Target="http://yakutian-laika.com/catalog/kennels.php?kennelid=1" TargetMode="External"/><Relationship Id="rId164" Type="http://schemas.openxmlformats.org/officeDocument/2006/relationships/hyperlink" Target="http://yakutian-laika.com/catalog/dog.php?screen=1&amp;userif=2&amp;id=2710" TargetMode="External"/><Relationship Id="rId185" Type="http://schemas.openxmlformats.org/officeDocument/2006/relationships/hyperlink" Target="http://yakutian-laika.com/catalog/kennels.php?kennelid=119" TargetMode="External"/><Relationship Id="rId350" Type="http://schemas.openxmlformats.org/officeDocument/2006/relationships/hyperlink" Target="http://yakutian-laika.com/catalog/dog.php?screen=1&amp;userif=2&amp;id=957" TargetMode="External"/><Relationship Id="rId371" Type="http://schemas.openxmlformats.org/officeDocument/2006/relationships/hyperlink" Target="http://yakutian-laika.com/catalog/kennels.php?kennelid=5" TargetMode="External"/><Relationship Id="rId4" Type="http://schemas.openxmlformats.org/officeDocument/2006/relationships/hyperlink" Target="http://yakutian-laika.com/catalog/show.php?showid=787" TargetMode="External"/><Relationship Id="rId9" Type="http://schemas.openxmlformats.org/officeDocument/2006/relationships/hyperlink" Target="http://yakutian-laika.com/catalog/show.php?showid=782" TargetMode="External"/><Relationship Id="rId180" Type="http://schemas.openxmlformats.org/officeDocument/2006/relationships/hyperlink" Target="http://yakutian-laika.com/catalog/kennels.php?kennelid=8" TargetMode="External"/><Relationship Id="rId210" Type="http://schemas.openxmlformats.org/officeDocument/2006/relationships/hyperlink" Target="http://yakutian-laika.com/catalog/show.php?showid=813" TargetMode="External"/><Relationship Id="rId215" Type="http://schemas.openxmlformats.org/officeDocument/2006/relationships/hyperlink" Target="http://yakutian-laika.com/catalog/dog.php?screen=1&amp;userif=2&amp;id=2761" TargetMode="External"/><Relationship Id="rId236" Type="http://schemas.openxmlformats.org/officeDocument/2006/relationships/hyperlink" Target="http://yakutian-laika.com/catalog/dog.php?screen=1&amp;userif=2&amp;id=2496" TargetMode="External"/><Relationship Id="rId257" Type="http://schemas.openxmlformats.org/officeDocument/2006/relationships/hyperlink" Target="http://yakutian-laika.com/catalog/kennels.php?kennelid=51" TargetMode="External"/><Relationship Id="rId278" Type="http://schemas.openxmlformats.org/officeDocument/2006/relationships/hyperlink" Target="http://yakutian-laika.com/catalog/dog.php?screen=1&amp;userif=2&amp;id=1755" TargetMode="External"/><Relationship Id="rId26" Type="http://schemas.openxmlformats.org/officeDocument/2006/relationships/hyperlink" Target="http://yakutian-laika.com/catalog/dog.php?screen=1&amp;userif=2&amp;id=551" TargetMode="External"/><Relationship Id="rId231" Type="http://schemas.openxmlformats.org/officeDocument/2006/relationships/hyperlink" Target="http://yakutian-laika.com/catalog/dog.php?screen=1&amp;userif=2&amp;id=2756" TargetMode="External"/><Relationship Id="rId252" Type="http://schemas.openxmlformats.org/officeDocument/2006/relationships/hyperlink" Target="http://yakutian-laika.com/catalog/dog.php?screen=1&amp;userif=2&amp;id=1244" TargetMode="External"/><Relationship Id="rId273" Type="http://schemas.openxmlformats.org/officeDocument/2006/relationships/hyperlink" Target="http://yakutian-laika.com/catalog/dog.php?screen=1&amp;userif=2&amp;id=1415" TargetMode="External"/><Relationship Id="rId294" Type="http://schemas.openxmlformats.org/officeDocument/2006/relationships/hyperlink" Target="http://yakutian-laika.com/catalog/kennels.php?kennelid=39" TargetMode="External"/><Relationship Id="rId308" Type="http://schemas.openxmlformats.org/officeDocument/2006/relationships/hyperlink" Target="http://yakutian-laika.com/catalog/show.php?showid=840" TargetMode="External"/><Relationship Id="rId329" Type="http://schemas.openxmlformats.org/officeDocument/2006/relationships/hyperlink" Target="http://yakutian-laika.com/catalog/kennels.php?kennelid=5" TargetMode="External"/><Relationship Id="rId47" Type="http://schemas.openxmlformats.org/officeDocument/2006/relationships/hyperlink" Target="http://yakutian-laika.com/catalog/dog.php?screen=1&amp;userif=2&amp;id=1041" TargetMode="External"/><Relationship Id="rId68" Type="http://schemas.openxmlformats.org/officeDocument/2006/relationships/hyperlink" Target="http://yakutian-laika.com/catalog/dog.php?screen=1&amp;userif=2&amp;id=2911" TargetMode="External"/><Relationship Id="rId89" Type="http://schemas.openxmlformats.org/officeDocument/2006/relationships/hyperlink" Target="http://yakutian-laika.com/catalog/dog.php?screen=1&amp;userif=2&amp;id=3293" TargetMode="External"/><Relationship Id="rId112" Type="http://schemas.openxmlformats.org/officeDocument/2006/relationships/hyperlink" Target="http://yakutian-laika.com/catalog/dog.php?screen=1&amp;userif=2&amp;id=1987" TargetMode="External"/><Relationship Id="rId133" Type="http://schemas.openxmlformats.org/officeDocument/2006/relationships/hyperlink" Target="http://yakutian-laika.com/catalog/dog.php?screen=1&amp;userif=2&amp;id=3342" TargetMode="External"/><Relationship Id="rId154" Type="http://schemas.openxmlformats.org/officeDocument/2006/relationships/hyperlink" Target="http://yakutian-laika.com/catalog/dog.php?screen=1&amp;userif=2&amp;id=453" TargetMode="External"/><Relationship Id="rId175" Type="http://schemas.openxmlformats.org/officeDocument/2006/relationships/hyperlink" Target="http://yakutian-laika.com/catalog/kennels.php?kennelid=5" TargetMode="External"/><Relationship Id="rId340" Type="http://schemas.openxmlformats.org/officeDocument/2006/relationships/hyperlink" Target="http://yakutian-laika.com/catalog/show.php?showid=808" TargetMode="External"/><Relationship Id="rId361" Type="http://schemas.openxmlformats.org/officeDocument/2006/relationships/hyperlink" Target="http://yakutian-laika.com/catalog/kennels.php?kennelid=107" TargetMode="External"/><Relationship Id="rId196" Type="http://schemas.openxmlformats.org/officeDocument/2006/relationships/hyperlink" Target="http://yakutian-laika.com/catalog/dog.php?screen=1&amp;userif=2&amp;id=3553" TargetMode="External"/><Relationship Id="rId200" Type="http://schemas.openxmlformats.org/officeDocument/2006/relationships/hyperlink" Target="http://yakutian-laika.com/catalog/dog.php?screen=1&amp;userif=2&amp;id=2286" TargetMode="External"/><Relationship Id="rId16" Type="http://schemas.openxmlformats.org/officeDocument/2006/relationships/hyperlink" Target="http://yakutian-laika.com/catalog/dog.php?screen=1&amp;userif=2&amp;id=2861" TargetMode="External"/><Relationship Id="rId221" Type="http://schemas.openxmlformats.org/officeDocument/2006/relationships/hyperlink" Target="http://yakutian-laika.com/catalog/show.php?showid=819" TargetMode="External"/><Relationship Id="rId242" Type="http://schemas.openxmlformats.org/officeDocument/2006/relationships/hyperlink" Target="http://yakutian-laika.com/catalog/kennels.php?kennelid=39" TargetMode="External"/><Relationship Id="rId263" Type="http://schemas.openxmlformats.org/officeDocument/2006/relationships/hyperlink" Target="http://yakutian-laika.com/catalog/kennels.php?kennelid=1" TargetMode="External"/><Relationship Id="rId284" Type="http://schemas.openxmlformats.org/officeDocument/2006/relationships/hyperlink" Target="http://yakutian-laika.com/catalog/kennels.php?kennelid=17" TargetMode="External"/><Relationship Id="rId319" Type="http://schemas.openxmlformats.org/officeDocument/2006/relationships/hyperlink" Target="http://yakutian-laika.com/catalog/dog.php?screen=1&amp;userif=2&amp;id=2299" TargetMode="External"/><Relationship Id="rId37" Type="http://schemas.openxmlformats.org/officeDocument/2006/relationships/hyperlink" Target="http://yakutian-laika.com/catalog/dog.php?screen=1&amp;userif=2&amp;id=1355" TargetMode="External"/><Relationship Id="rId58" Type="http://schemas.openxmlformats.org/officeDocument/2006/relationships/hyperlink" Target="http://yakutian-laika.com/catalog/dog.php?screen=1&amp;userif=2&amp;id=1133" TargetMode="External"/><Relationship Id="rId79" Type="http://schemas.openxmlformats.org/officeDocument/2006/relationships/hyperlink" Target="http://yakutian-laika.com/catalog/dog.php?screen=1&amp;userif=2&amp;id=874" TargetMode="External"/><Relationship Id="rId102" Type="http://schemas.openxmlformats.org/officeDocument/2006/relationships/hyperlink" Target="http://yakutian-laika.com/catalog/show.php?showid=796" TargetMode="External"/><Relationship Id="rId123" Type="http://schemas.openxmlformats.org/officeDocument/2006/relationships/hyperlink" Target="http://yakutian-laika.com/catalog/dog.php?screen=1&amp;userif=2&amp;id=1247" TargetMode="External"/><Relationship Id="rId144" Type="http://schemas.openxmlformats.org/officeDocument/2006/relationships/hyperlink" Target="http://yakutian-laika.com/catalog/dog.php?screen=1&amp;userif=2&amp;id=2145" TargetMode="External"/><Relationship Id="rId330" Type="http://schemas.openxmlformats.org/officeDocument/2006/relationships/hyperlink" Target="http://yakutian-laika.com/catalog/kennels.php?kennelid=5" TargetMode="External"/><Relationship Id="rId90" Type="http://schemas.openxmlformats.org/officeDocument/2006/relationships/hyperlink" Target="http://yakutian-laika.com/catalog/dog.php?screen=1&amp;userif=2&amp;id=2360" TargetMode="External"/><Relationship Id="rId165" Type="http://schemas.openxmlformats.org/officeDocument/2006/relationships/hyperlink" Target="http://yakutian-laika.com/catalog/dog.php?screen=1&amp;userif=2&amp;id=2227" TargetMode="External"/><Relationship Id="rId186" Type="http://schemas.openxmlformats.org/officeDocument/2006/relationships/hyperlink" Target="http://yakutian-laika.com/catalog/dog.php?screen=1&amp;userif=2&amp;id=2685" TargetMode="External"/><Relationship Id="rId351" Type="http://schemas.openxmlformats.org/officeDocument/2006/relationships/hyperlink" Target="http://yakutian-laika.com/catalog/dog.php?screen=1&amp;userif=2&amp;id=3412" TargetMode="External"/><Relationship Id="rId372" Type="http://schemas.openxmlformats.org/officeDocument/2006/relationships/printerSettings" Target="../printerSettings/printerSettings1.bin"/><Relationship Id="rId211" Type="http://schemas.openxmlformats.org/officeDocument/2006/relationships/hyperlink" Target="http://yakutian-laika.com/catalog/dog.php?screen=1&amp;userif=2&amp;id=3552" TargetMode="External"/><Relationship Id="rId232" Type="http://schemas.openxmlformats.org/officeDocument/2006/relationships/hyperlink" Target="http://yakutian-laika.com/catalog/show.php?showid=827" TargetMode="External"/><Relationship Id="rId253" Type="http://schemas.openxmlformats.org/officeDocument/2006/relationships/hyperlink" Target="http://yakutian-laika.com/catalog/dog.php?screen=1&amp;userif=2&amp;id=1004" TargetMode="External"/><Relationship Id="rId274" Type="http://schemas.openxmlformats.org/officeDocument/2006/relationships/hyperlink" Target="http://yakutian-laika.com/catalog/dog.php?screen=1&amp;userif=2&amp;id=1443" TargetMode="External"/><Relationship Id="rId295" Type="http://schemas.openxmlformats.org/officeDocument/2006/relationships/hyperlink" Target="http://yakutian-laika.com/catalog/kennels.php?kennelid=39" TargetMode="External"/><Relationship Id="rId309" Type="http://schemas.openxmlformats.org/officeDocument/2006/relationships/hyperlink" Target="http://yakutian-laika.com/catalog/dog.php?screen=1&amp;userif=2&amp;id=3855" TargetMode="External"/><Relationship Id="rId27" Type="http://schemas.openxmlformats.org/officeDocument/2006/relationships/hyperlink" Target="http://yakutian-laika.com/catalog/dog.php?screen=1&amp;userif=2&amp;id=33" TargetMode="External"/><Relationship Id="rId48" Type="http://schemas.openxmlformats.org/officeDocument/2006/relationships/hyperlink" Target="http://yakutian-laika.com/catalog/dog.php?screen=1&amp;userif=2&amp;id=2122" TargetMode="External"/><Relationship Id="rId69" Type="http://schemas.openxmlformats.org/officeDocument/2006/relationships/hyperlink" Target="http://yakutian-laika.com/catalog/dog.php?screen=1&amp;userif=2&amp;id=2192" TargetMode="External"/><Relationship Id="rId113" Type="http://schemas.openxmlformats.org/officeDocument/2006/relationships/hyperlink" Target="http://yakutian-laika.com/catalog/show.php?showid=773" TargetMode="External"/><Relationship Id="rId134" Type="http://schemas.openxmlformats.org/officeDocument/2006/relationships/hyperlink" Target="http://yakutian-laika.com/catalog/kennels.php?kennelid=8" TargetMode="External"/><Relationship Id="rId320" Type="http://schemas.openxmlformats.org/officeDocument/2006/relationships/hyperlink" Target="http://yakutian-laika.com/catalog/dog.php?screen=1&amp;userif=2&amp;id=3654" TargetMode="External"/><Relationship Id="rId80" Type="http://schemas.openxmlformats.org/officeDocument/2006/relationships/hyperlink" Target="http://yakutian-laika.com/catalog/kennels.php?kennelid=89" TargetMode="External"/><Relationship Id="rId155" Type="http://schemas.openxmlformats.org/officeDocument/2006/relationships/hyperlink" Target="http://yakutian-laika.com/catalog/dog.php?screen=1&amp;userif=2&amp;id=461" TargetMode="External"/><Relationship Id="rId176" Type="http://schemas.openxmlformats.org/officeDocument/2006/relationships/hyperlink" Target="http://yakutian-laika.com/catalog/dog.php?screen=1&amp;userif=2&amp;id=3052" TargetMode="External"/><Relationship Id="rId197" Type="http://schemas.openxmlformats.org/officeDocument/2006/relationships/hyperlink" Target="http://yakutian-laika.com/catalog/dog.php?screen=1&amp;userif=2&amp;id=1179" TargetMode="External"/><Relationship Id="rId341" Type="http://schemas.openxmlformats.org/officeDocument/2006/relationships/hyperlink" Target="http://yakutian-laika.com/catalog/show.php?showid=789" TargetMode="External"/><Relationship Id="rId362" Type="http://schemas.openxmlformats.org/officeDocument/2006/relationships/hyperlink" Target="http://yakutian-laika.com/catalog/kennels.php?kennelid=7" TargetMode="External"/><Relationship Id="rId201" Type="http://schemas.openxmlformats.org/officeDocument/2006/relationships/hyperlink" Target="http://yakutian-laika.com/catalog/dog.php?screen=1&amp;userif=2&amp;id=750" TargetMode="External"/><Relationship Id="rId222" Type="http://schemas.openxmlformats.org/officeDocument/2006/relationships/hyperlink" Target="http://yakutian-laika.com/catalog/dog.php?screen=1&amp;userif=2&amp;id=4011" TargetMode="External"/><Relationship Id="rId243" Type="http://schemas.openxmlformats.org/officeDocument/2006/relationships/hyperlink" Target="http://yakutian-laika.com/catalog/kennels.php?kennelid=39" TargetMode="External"/><Relationship Id="rId264" Type="http://schemas.openxmlformats.org/officeDocument/2006/relationships/hyperlink" Target="http://yakutian-laika.com/catalog/kennels.php?kennelid=10" TargetMode="External"/><Relationship Id="rId285" Type="http://schemas.openxmlformats.org/officeDocument/2006/relationships/hyperlink" Target="http://yakutian-laika.com/catalog/dog.php?screen=1&amp;userif=2&amp;id=1353" TargetMode="External"/><Relationship Id="rId17" Type="http://schemas.openxmlformats.org/officeDocument/2006/relationships/hyperlink" Target="http://yakutian-laika.com/catalog/dog.php?screen=1&amp;userif=2&amp;id=2011" TargetMode="External"/><Relationship Id="rId38" Type="http://schemas.openxmlformats.org/officeDocument/2006/relationships/hyperlink" Target="http://yakutian-laika.com/catalog/dog.php?screen=1&amp;userif=2&amp;id=1441" TargetMode="External"/><Relationship Id="rId59" Type="http://schemas.openxmlformats.org/officeDocument/2006/relationships/hyperlink" Target="http://yakutian-laika.com/catalog/dog.php?screen=1&amp;userif=2&amp;id=129" TargetMode="External"/><Relationship Id="rId103" Type="http://schemas.openxmlformats.org/officeDocument/2006/relationships/hyperlink" Target="http://yakutian-laika.com/catalog/show.php?showid=798" TargetMode="External"/><Relationship Id="rId124" Type="http://schemas.openxmlformats.org/officeDocument/2006/relationships/hyperlink" Target="http://yakutian-laika.com/catalog/dog.php?screen=1&amp;userif=2&amp;id=1236" TargetMode="External"/><Relationship Id="rId310" Type="http://schemas.openxmlformats.org/officeDocument/2006/relationships/hyperlink" Target="http://yakutian-laika.com/catalog/dog.php?screen=1&amp;userif=2&amp;id=1758" TargetMode="External"/><Relationship Id="rId70" Type="http://schemas.openxmlformats.org/officeDocument/2006/relationships/hyperlink" Target="http://yakutian-laika.com/catalog/dog.php?screen=1&amp;userif=2&amp;id=1247" TargetMode="External"/><Relationship Id="rId91" Type="http://schemas.openxmlformats.org/officeDocument/2006/relationships/hyperlink" Target="http://yakutian-laika.com/catalog/dog.php?screen=1&amp;userif=2&amp;id=1411" TargetMode="External"/><Relationship Id="rId145" Type="http://schemas.openxmlformats.org/officeDocument/2006/relationships/hyperlink" Target="http://yakutian-laika.com/catalog/dog.php?screen=1&amp;userif=2&amp;id=561" TargetMode="External"/><Relationship Id="rId166" Type="http://schemas.openxmlformats.org/officeDocument/2006/relationships/hyperlink" Target="http://yakutian-laika.com/catalog/dog.php?screen=1&amp;userif=2&amp;id=443" TargetMode="External"/><Relationship Id="rId187" Type="http://schemas.openxmlformats.org/officeDocument/2006/relationships/hyperlink" Target="http://yakutian-laika.com/catalog/dog.php?screen=1&amp;userif=2&amp;id=842" TargetMode="External"/><Relationship Id="rId331" Type="http://schemas.openxmlformats.org/officeDocument/2006/relationships/hyperlink" Target="http://yakutian-laika.com/catalog/dog.php?screen=1&amp;userif=2&amp;id=3647" TargetMode="External"/><Relationship Id="rId352" Type="http://schemas.openxmlformats.org/officeDocument/2006/relationships/hyperlink" Target="http://yakutian-laika.com/catalog/kennels.php?kennelid=8" TargetMode="External"/><Relationship Id="rId373" Type="http://schemas.openxmlformats.org/officeDocument/2006/relationships/drawing" Target="../drawings/drawing1.xml"/><Relationship Id="rId1" Type="http://schemas.openxmlformats.org/officeDocument/2006/relationships/hyperlink" Target="http://yakutian-laika.com/catalog/show.php?showid=775" TargetMode="External"/><Relationship Id="rId212" Type="http://schemas.openxmlformats.org/officeDocument/2006/relationships/hyperlink" Target="http://yakutian-laika.com/catalog/dog.php?screen=1&amp;userif=2&amp;id=1760" TargetMode="External"/><Relationship Id="rId233" Type="http://schemas.openxmlformats.org/officeDocument/2006/relationships/hyperlink" Target="http://yakutian-laika.com/catalog/dog.php?screen=1&amp;userif=2&amp;id=3715" TargetMode="External"/><Relationship Id="rId254" Type="http://schemas.openxmlformats.org/officeDocument/2006/relationships/hyperlink" Target="http://yakutian-laika.com/catalog/kennels.php?kennelid=31" TargetMode="External"/><Relationship Id="rId28" Type="http://schemas.openxmlformats.org/officeDocument/2006/relationships/hyperlink" Target="http://yakutian-laika.com/catalog/dog.php?screen=1&amp;userif=2&amp;id=132" TargetMode="External"/><Relationship Id="rId49" Type="http://schemas.openxmlformats.org/officeDocument/2006/relationships/hyperlink" Target="http://yakutian-laika.com/catalog/dog.php?screen=1&amp;userif=2&amp;id=988" TargetMode="External"/><Relationship Id="rId114" Type="http://schemas.openxmlformats.org/officeDocument/2006/relationships/hyperlink" Target="http://yakutian-laika.com/catalog/dog.php?screen=1&amp;userif=2&amp;id=3287" TargetMode="External"/><Relationship Id="rId275" Type="http://schemas.openxmlformats.org/officeDocument/2006/relationships/hyperlink" Target="http://yakutian-laika.com/catalog/dog.php?screen=1&amp;userif=2&amp;id=1877" TargetMode="External"/><Relationship Id="rId296" Type="http://schemas.openxmlformats.org/officeDocument/2006/relationships/hyperlink" Target="http://yakutian-laika.com/catalog/dog.php?screen=1&amp;userif=2&amp;id=750" TargetMode="External"/><Relationship Id="rId300" Type="http://schemas.openxmlformats.org/officeDocument/2006/relationships/hyperlink" Target="http://yakutian-laika.com/catalog/kennels.php?kennelid=10" TargetMode="External"/><Relationship Id="rId60" Type="http://schemas.openxmlformats.org/officeDocument/2006/relationships/hyperlink" Target="http://yakutian-laika.com/catalog/dog.php?screen=1&amp;userif=2&amp;id=255" TargetMode="External"/><Relationship Id="rId81" Type="http://schemas.openxmlformats.org/officeDocument/2006/relationships/hyperlink" Target="http://yakutian-laika.com/catalog/dog.php?screen=1&amp;userif=2&amp;id=2362" TargetMode="External"/><Relationship Id="rId135" Type="http://schemas.openxmlformats.org/officeDocument/2006/relationships/hyperlink" Target="http://yakutian-laika.com/catalog/kennels.php?kennelid=22" TargetMode="External"/><Relationship Id="rId156" Type="http://schemas.openxmlformats.org/officeDocument/2006/relationships/hyperlink" Target="http://yakutian-laika.com/catalog/kennels.php?kennelid=2" TargetMode="External"/><Relationship Id="rId177" Type="http://schemas.openxmlformats.org/officeDocument/2006/relationships/hyperlink" Target="http://yakutian-laika.com/catalog/dog.php?screen=1&amp;userif=2&amp;id=1443" TargetMode="External"/><Relationship Id="rId198" Type="http://schemas.openxmlformats.org/officeDocument/2006/relationships/hyperlink" Target="http://yakutian-laika.com/catalog/dog.php?screen=1&amp;userif=2&amp;id=1945" TargetMode="External"/><Relationship Id="rId321" Type="http://schemas.openxmlformats.org/officeDocument/2006/relationships/hyperlink" Target="http://yakutian-laika.com/catalog/dog.php?screen=1&amp;userif=2&amp;id=2310" TargetMode="External"/><Relationship Id="rId342" Type="http://schemas.openxmlformats.org/officeDocument/2006/relationships/hyperlink" Target="http://yakutian-laika.com/catalog/dog.php?screen=1&amp;userif=2&amp;id=3804" TargetMode="External"/><Relationship Id="rId363" Type="http://schemas.openxmlformats.org/officeDocument/2006/relationships/hyperlink" Target="http://yakutian-laika.com/catalog/kennels.php?kennelid=58" TargetMode="External"/><Relationship Id="rId202" Type="http://schemas.openxmlformats.org/officeDocument/2006/relationships/hyperlink" Target="http://yakutian-laika.com/catalog/dog.php?screen=1&amp;userif=2&amp;id=2015" TargetMode="External"/><Relationship Id="rId223" Type="http://schemas.openxmlformats.org/officeDocument/2006/relationships/hyperlink" Target="http://yakutian-laika.com/catalog/dog.php?screen=1&amp;userif=2&amp;id=2910" TargetMode="External"/><Relationship Id="rId244" Type="http://schemas.openxmlformats.org/officeDocument/2006/relationships/hyperlink" Target="http://yakutian-laika.com/catalog/dog.php?screen=1&amp;userif=2&amp;id=1755" TargetMode="External"/><Relationship Id="rId18" Type="http://schemas.openxmlformats.org/officeDocument/2006/relationships/hyperlink" Target="http://yakutian-laika.com/catalog/dog.php?screen=1&amp;userif=2&amp;id=614" TargetMode="External"/><Relationship Id="rId39" Type="http://schemas.openxmlformats.org/officeDocument/2006/relationships/hyperlink" Target="http://yakutian-laika.com/catalog/kennels.php?kennelid=17" TargetMode="External"/><Relationship Id="rId265" Type="http://schemas.openxmlformats.org/officeDocument/2006/relationships/hyperlink" Target="http://yakutian-laika.com/catalog/dog.php?screen=1&amp;userif=2&amp;id=2189" TargetMode="External"/><Relationship Id="rId286" Type="http://schemas.openxmlformats.org/officeDocument/2006/relationships/hyperlink" Target="http://yakutian-laika.com/catalog/dog.php?screen=1&amp;userif=2&amp;id=1339" TargetMode="External"/><Relationship Id="rId50" Type="http://schemas.openxmlformats.org/officeDocument/2006/relationships/hyperlink" Target="http://yakutian-laika.com/catalog/dog.php?screen=1&amp;userif=2&amp;id=880" TargetMode="External"/><Relationship Id="rId104" Type="http://schemas.openxmlformats.org/officeDocument/2006/relationships/hyperlink" Target="http://yakutian-laika.com/catalog/show.php?showid=807" TargetMode="External"/><Relationship Id="rId125" Type="http://schemas.openxmlformats.org/officeDocument/2006/relationships/hyperlink" Target="http://yakutian-laika.com/catalog/dog.php?screen=1&amp;userif=2&amp;id=826" TargetMode="External"/><Relationship Id="rId146" Type="http://schemas.openxmlformats.org/officeDocument/2006/relationships/hyperlink" Target="http://yakutian-laika.com/catalog/dog.php?screen=1&amp;userif=2&amp;id=874" TargetMode="External"/><Relationship Id="rId167" Type="http://schemas.openxmlformats.org/officeDocument/2006/relationships/hyperlink" Target="http://yakutian-laika.com/catalog/dog.php?screen=1&amp;userif=2&amp;id=690" TargetMode="External"/><Relationship Id="rId188" Type="http://schemas.openxmlformats.org/officeDocument/2006/relationships/hyperlink" Target="http://yakutian-laika.com/catalog/dog.php?screen=1&amp;userif=2&amp;id=1906" TargetMode="External"/><Relationship Id="rId311" Type="http://schemas.openxmlformats.org/officeDocument/2006/relationships/hyperlink" Target="http://yakutian-laika.com/catalog/dog.php?screen=1&amp;userif=2&amp;id=2127" TargetMode="External"/><Relationship Id="rId332" Type="http://schemas.openxmlformats.org/officeDocument/2006/relationships/hyperlink" Target="http://yakutian-laika.com/catalog/dog.php?screen=1&amp;userif=2&amp;id=595" TargetMode="External"/><Relationship Id="rId353" Type="http://schemas.openxmlformats.org/officeDocument/2006/relationships/hyperlink" Target="http://yakutian-laika.com/catalog/kennels.php?kennelid=119" TargetMode="External"/><Relationship Id="rId71" Type="http://schemas.openxmlformats.org/officeDocument/2006/relationships/hyperlink" Target="http://yakutian-laika.com/catalog/kennels.php?kennelid=39" TargetMode="External"/><Relationship Id="rId92" Type="http://schemas.openxmlformats.org/officeDocument/2006/relationships/hyperlink" Target="http://yakutian-laika.com/catalog/kennels.php?kennelid=17" TargetMode="External"/><Relationship Id="rId213" Type="http://schemas.openxmlformats.org/officeDocument/2006/relationships/hyperlink" Target="http://yakutian-laika.com/catalog/dog.php?screen=1&amp;userif=2&amp;id=1355" TargetMode="External"/><Relationship Id="rId234" Type="http://schemas.openxmlformats.org/officeDocument/2006/relationships/hyperlink" Target="http://yakutian-laika.com/catalog/show.php?showid=826" TargetMode="External"/><Relationship Id="rId2" Type="http://schemas.openxmlformats.org/officeDocument/2006/relationships/hyperlink" Target="http://yakutian-laika.com/catalog/show.php?showid=786" TargetMode="External"/><Relationship Id="rId29" Type="http://schemas.openxmlformats.org/officeDocument/2006/relationships/hyperlink" Target="http://yakutian-laika.com/catalog/kennels.php?kennelid=1" TargetMode="External"/><Relationship Id="rId255" Type="http://schemas.openxmlformats.org/officeDocument/2006/relationships/hyperlink" Target="http://yakutian-laika.com/catalog/dog.php?screen=1&amp;userif=2&amp;id=2323" TargetMode="External"/><Relationship Id="rId276" Type="http://schemas.openxmlformats.org/officeDocument/2006/relationships/hyperlink" Target="http://yakutian-laika.com/catalog/dog.php?screen=1&amp;userif=2&amp;id=1016" TargetMode="External"/><Relationship Id="rId297" Type="http://schemas.openxmlformats.org/officeDocument/2006/relationships/hyperlink" Target="http://yakutian-laika.com/catalog/dog.php?screen=1&amp;userif=2&amp;id=1252" TargetMode="External"/><Relationship Id="rId40" Type="http://schemas.openxmlformats.org/officeDocument/2006/relationships/hyperlink" Target="http://yakutian-laika.com/catalog/kennels.php?kennelid=17" TargetMode="External"/><Relationship Id="rId115" Type="http://schemas.openxmlformats.org/officeDocument/2006/relationships/hyperlink" Target="http://yakutian-laika.com/catalog/dog.php?screen=1&amp;userif=2&amp;id=1758" TargetMode="External"/><Relationship Id="rId136" Type="http://schemas.openxmlformats.org/officeDocument/2006/relationships/hyperlink" Target="http://yakutian-laika.com/catalog/dog.php?screen=1&amp;userif=2&amp;id=3298" TargetMode="External"/><Relationship Id="rId157" Type="http://schemas.openxmlformats.org/officeDocument/2006/relationships/hyperlink" Target="http://yakutian-laika.com/catalog/dog.php?screen=1&amp;userif=2&amp;id=2248" TargetMode="External"/><Relationship Id="rId178" Type="http://schemas.openxmlformats.org/officeDocument/2006/relationships/hyperlink" Target="http://yakutian-laika.com/catalog/dog.php?screen=1&amp;userif=2&amp;id=2204" TargetMode="External"/><Relationship Id="rId301" Type="http://schemas.openxmlformats.org/officeDocument/2006/relationships/hyperlink" Target="http://yakutian-laika.com/catalog/kennels.php?kennelid=36" TargetMode="External"/><Relationship Id="rId322" Type="http://schemas.openxmlformats.org/officeDocument/2006/relationships/hyperlink" Target="http://yakutian-laika.com/catalog/dog.php?screen=1&amp;userif=2&amp;id=2036" TargetMode="External"/><Relationship Id="rId343" Type="http://schemas.openxmlformats.org/officeDocument/2006/relationships/hyperlink" Target="http://yakutian-laika.com/catalog/dog.php?screen=1&amp;userif=2&amp;id=1758" TargetMode="External"/><Relationship Id="rId364" Type="http://schemas.openxmlformats.org/officeDocument/2006/relationships/hyperlink" Target="http://yakutian-laika.com/catalog/dog.php?screen=1&amp;userif=2&amp;id=1416" TargetMode="External"/><Relationship Id="rId61" Type="http://schemas.openxmlformats.org/officeDocument/2006/relationships/hyperlink" Target="http://yakutian-laika.com/catalog/kennels.php?kennelid=10" TargetMode="External"/><Relationship Id="rId82" Type="http://schemas.openxmlformats.org/officeDocument/2006/relationships/hyperlink" Target="http://yakutian-laika.com/catalog/dog.php?screen=1&amp;userif=2&amp;id=1402" TargetMode="External"/><Relationship Id="rId199" Type="http://schemas.openxmlformats.org/officeDocument/2006/relationships/hyperlink" Target="http://yakutian-laika.com/catalog/show.php?showid=794" TargetMode="External"/><Relationship Id="rId203" Type="http://schemas.openxmlformats.org/officeDocument/2006/relationships/hyperlink" Target="http://yakutian-laika.com/catalog/kennels.php?kennelid=35" TargetMode="External"/><Relationship Id="rId19" Type="http://schemas.openxmlformats.org/officeDocument/2006/relationships/hyperlink" Target="http://yakutian-laika.com/catalog/kennels.php?kennelid=85" TargetMode="External"/><Relationship Id="rId224" Type="http://schemas.openxmlformats.org/officeDocument/2006/relationships/hyperlink" Target="http://yakutian-laika.com/catalog/dog.php?id=3576&amp;screen=1" TargetMode="External"/><Relationship Id="rId245" Type="http://schemas.openxmlformats.org/officeDocument/2006/relationships/hyperlink" Target="http://yakutian-laika.com/catalog/dog.php?screen=1&amp;userif=2&amp;id=3038" TargetMode="External"/><Relationship Id="rId266" Type="http://schemas.openxmlformats.org/officeDocument/2006/relationships/hyperlink" Target="http://yakutian-laika.com/catalog/dog.php?screen=1&amp;userif=2&amp;id=1981" TargetMode="External"/><Relationship Id="rId287" Type="http://schemas.openxmlformats.org/officeDocument/2006/relationships/hyperlink" Target="http://yakutian-laika.com/catalog/dog.php?screen=1&amp;userif=2&amp;id=1396" TargetMode="External"/><Relationship Id="rId30" Type="http://schemas.openxmlformats.org/officeDocument/2006/relationships/hyperlink" Target="http://yakutian-laika.com/catalog/kennels.php?kennelid=10" TargetMode="External"/><Relationship Id="rId105" Type="http://schemas.openxmlformats.org/officeDocument/2006/relationships/hyperlink" Target="http://yakutian-laika.com/catalog/show.php?showid=767" TargetMode="External"/><Relationship Id="rId126" Type="http://schemas.openxmlformats.org/officeDocument/2006/relationships/hyperlink" Target="http://yakutian-laika.com/catalog/kennels.php?kennelid=7" TargetMode="External"/><Relationship Id="rId147" Type="http://schemas.openxmlformats.org/officeDocument/2006/relationships/hyperlink" Target="http://yakutian-laika.com/catalog/dog.php?screen=1&amp;userif=2&amp;id=1070" TargetMode="External"/><Relationship Id="rId168" Type="http://schemas.openxmlformats.org/officeDocument/2006/relationships/hyperlink" Target="http://yakutian-laika.com/catalog/dog.php?screen=1&amp;userif=2&amp;id=436" TargetMode="External"/><Relationship Id="rId312" Type="http://schemas.openxmlformats.org/officeDocument/2006/relationships/hyperlink" Target="http://yakutian-laika.com/catalog/kennels.php?kennelid=22" TargetMode="External"/><Relationship Id="rId333" Type="http://schemas.openxmlformats.org/officeDocument/2006/relationships/hyperlink" Target="http://yakutian-laika.com/catalog/dog.php?screen=1&amp;userif=2&amp;id=872" TargetMode="External"/><Relationship Id="rId354" Type="http://schemas.openxmlformats.org/officeDocument/2006/relationships/hyperlink" Target="http://yakutian-laika.com/catalog/kennels.php?kennelid=2" TargetMode="External"/><Relationship Id="rId51" Type="http://schemas.openxmlformats.org/officeDocument/2006/relationships/hyperlink" Target="http://yakutian-laika.com/catalog/kennels.php?kennelid=36" TargetMode="External"/><Relationship Id="rId72" Type="http://schemas.openxmlformats.org/officeDocument/2006/relationships/hyperlink" Target="http://yakutian-laika.com/catalog/dog.php?screen=1&amp;userif=2&amp;id=974" TargetMode="External"/><Relationship Id="rId93" Type="http://schemas.openxmlformats.org/officeDocument/2006/relationships/hyperlink" Target="http://yakutian-laika.com/catalog/kennels.php?kennelid=17" TargetMode="External"/><Relationship Id="rId189" Type="http://schemas.openxmlformats.org/officeDocument/2006/relationships/hyperlink" Target="http://yakutian-laika.com/catalog/kennels.php?kennelid=22" TargetMode="External"/><Relationship Id="rId3" Type="http://schemas.openxmlformats.org/officeDocument/2006/relationships/hyperlink" Target="http://yakutian-laika.com/catalog/show.php?showid=774" TargetMode="External"/><Relationship Id="rId214" Type="http://schemas.openxmlformats.org/officeDocument/2006/relationships/hyperlink" Target="http://yakutian-laika.com/catalog/dog.php?screen=1&amp;userif=2&amp;id=3241" TargetMode="External"/><Relationship Id="rId235" Type="http://schemas.openxmlformats.org/officeDocument/2006/relationships/hyperlink" Target="http://yakutian-laika.com/catalog/show.php?showid=821" TargetMode="External"/><Relationship Id="rId256" Type="http://schemas.openxmlformats.org/officeDocument/2006/relationships/hyperlink" Target="http://yakutian-laika.com/catalog/dog.php?screen=1&amp;userif=2&amp;id=2591" TargetMode="External"/><Relationship Id="rId277" Type="http://schemas.openxmlformats.org/officeDocument/2006/relationships/hyperlink" Target="http://yakutian-laika.com/catalog/dog.php?screen=1&amp;userif=2&amp;id=304" TargetMode="External"/><Relationship Id="rId298" Type="http://schemas.openxmlformats.org/officeDocument/2006/relationships/hyperlink" Target="http://yakutian-laika.com/catalog/dog.php?screen=1&amp;userif=2&amp;id=370" TargetMode="External"/><Relationship Id="rId116" Type="http://schemas.openxmlformats.org/officeDocument/2006/relationships/hyperlink" Target="http://yakutian-laika.com/catalog/kennels.php?kennelid=79" TargetMode="External"/><Relationship Id="rId137" Type="http://schemas.openxmlformats.org/officeDocument/2006/relationships/hyperlink" Target="http://yakutian-laika.com/catalog/dog.php?screen=1&amp;userif=2&amp;id=1355" TargetMode="External"/><Relationship Id="rId158" Type="http://schemas.openxmlformats.org/officeDocument/2006/relationships/hyperlink" Target="http://yakutian-laika.com/catalog/dog.php?screen=1&amp;userif=2&amp;id=772" TargetMode="External"/><Relationship Id="rId302" Type="http://schemas.openxmlformats.org/officeDocument/2006/relationships/hyperlink" Target="http://yakutian-laika.com/catalog/kennels.php?kennelid=14" TargetMode="External"/><Relationship Id="rId323" Type="http://schemas.openxmlformats.org/officeDocument/2006/relationships/hyperlink" Target="http://yakutian-laika.com/catalog/show.php?showid=842" TargetMode="External"/><Relationship Id="rId344" Type="http://schemas.openxmlformats.org/officeDocument/2006/relationships/hyperlink" Target="http://yakutian-laika.com/catalog/dog.php?screen=1&amp;userif=2&amp;id=2127" TargetMode="External"/><Relationship Id="rId20" Type="http://schemas.openxmlformats.org/officeDocument/2006/relationships/hyperlink" Target="http://yakutian-laika.com/catalog/kennels.php?kennelid=5" TargetMode="External"/><Relationship Id="rId41" Type="http://schemas.openxmlformats.org/officeDocument/2006/relationships/hyperlink" Target="http://yakutian-laika.com/catalog/dog.php?screen=1&amp;userif=2&amp;id=1072" TargetMode="External"/><Relationship Id="rId62" Type="http://schemas.openxmlformats.org/officeDocument/2006/relationships/hyperlink" Target="http://yakutian-laika.com/catalog/kennels.php?kennelid=89" TargetMode="External"/><Relationship Id="rId83" Type="http://schemas.openxmlformats.org/officeDocument/2006/relationships/hyperlink" Target="http://yakutian-laika.com/catalog/dog.php?screen=1&amp;userif=2&amp;id=300" TargetMode="External"/><Relationship Id="rId179" Type="http://schemas.openxmlformats.org/officeDocument/2006/relationships/hyperlink" Target="http://yakutian-laika.com/catalog/kennels.php?kennelid=83" TargetMode="External"/><Relationship Id="rId365" Type="http://schemas.openxmlformats.org/officeDocument/2006/relationships/hyperlink" Target="http://yakutian-laika.com/catalog/dog.php?screen=1&amp;userif=2&amp;id=1648" TargetMode="External"/><Relationship Id="rId190" Type="http://schemas.openxmlformats.org/officeDocument/2006/relationships/hyperlink" Target="http://yakutian-laika.com/catalog/kennels.php?kennelid=22" TargetMode="External"/><Relationship Id="rId204" Type="http://schemas.openxmlformats.org/officeDocument/2006/relationships/hyperlink" Target="http://yakutian-laika.com/catalog/kennels.php?kennelid=35" TargetMode="External"/><Relationship Id="rId225" Type="http://schemas.openxmlformats.org/officeDocument/2006/relationships/hyperlink" Target="http://yakutian-laika.com/catalog/show.php?showid=815" TargetMode="External"/><Relationship Id="rId246" Type="http://schemas.openxmlformats.org/officeDocument/2006/relationships/hyperlink" Target="http://yakutian-laika.com/catalog/dog.php?screen=1&amp;userif=2&amp;id=1353" TargetMode="External"/><Relationship Id="rId267" Type="http://schemas.openxmlformats.org/officeDocument/2006/relationships/hyperlink" Target="http://yakutian-laika.com/catalog/kennels.php?kennelid=51" TargetMode="External"/><Relationship Id="rId288" Type="http://schemas.openxmlformats.org/officeDocument/2006/relationships/hyperlink" Target="http://yakutian-laika.com/catalog/dog.php?screen=1&amp;userif=2&amp;id=581" TargetMode="External"/><Relationship Id="rId106" Type="http://schemas.openxmlformats.org/officeDocument/2006/relationships/hyperlink" Target="http://yakutian-laika.com/catalog/dog.php?screen=1&amp;userif=2&amp;id=2779" TargetMode="External"/><Relationship Id="rId127" Type="http://schemas.openxmlformats.org/officeDocument/2006/relationships/hyperlink" Target="http://yakutian-laika.com/catalog/show.php?showid=816" TargetMode="External"/><Relationship Id="rId313" Type="http://schemas.openxmlformats.org/officeDocument/2006/relationships/hyperlink" Target="http://yakutian-laika.com/catalog/show.php?showid=828" TargetMode="External"/><Relationship Id="rId10" Type="http://schemas.openxmlformats.org/officeDocument/2006/relationships/hyperlink" Target="http://yakutian-laika.com/catalog/show.php?showid=788" TargetMode="External"/><Relationship Id="rId31" Type="http://schemas.openxmlformats.org/officeDocument/2006/relationships/hyperlink" Target="http://yakutian-laika.com/catalog/dog.php?screen=1&amp;userif=2&amp;id=1934" TargetMode="External"/><Relationship Id="rId52" Type="http://schemas.openxmlformats.org/officeDocument/2006/relationships/hyperlink" Target="http://yakutian-laika.com/catalog/kennels.php?kennelid=10" TargetMode="External"/><Relationship Id="rId73" Type="http://schemas.openxmlformats.org/officeDocument/2006/relationships/hyperlink" Target="http://yakutian-laika.com/catalog/dog.php?screen=1&amp;userif=2&amp;id=973" TargetMode="External"/><Relationship Id="rId94" Type="http://schemas.openxmlformats.org/officeDocument/2006/relationships/hyperlink" Target="http://yakutian-laika.com/catalog/show.php?showid=797" TargetMode="External"/><Relationship Id="rId148" Type="http://schemas.openxmlformats.org/officeDocument/2006/relationships/hyperlink" Target="http://yakutian-laika.com/catalog/kennels.php?kennelid=1" TargetMode="External"/><Relationship Id="rId169" Type="http://schemas.openxmlformats.org/officeDocument/2006/relationships/hyperlink" Target="http://yakutian-laika.com/catalog/kennels.php?kennelid=2" TargetMode="External"/><Relationship Id="rId334" Type="http://schemas.openxmlformats.org/officeDocument/2006/relationships/hyperlink" Target="http://yakutian-laika.com/catalog/show.php?showid=834" TargetMode="External"/><Relationship Id="rId355" Type="http://schemas.openxmlformats.org/officeDocument/2006/relationships/hyperlink" Target="http://yakutian-laika.com/catalog/kennels.php?kennelid=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E632"/>
  <sheetViews>
    <sheetView tabSelected="1" topLeftCell="A2" zoomScale="83" zoomScaleNormal="83" workbookViewId="0">
      <selection activeCell="G90" sqref="G90"/>
    </sheetView>
  </sheetViews>
  <sheetFormatPr defaultColWidth="14.42578125" defaultRowHeight="12.75"/>
  <cols>
    <col min="1" max="1" width="6.140625" style="14" customWidth="1"/>
    <col min="2" max="2" width="38.85546875" style="14" customWidth="1"/>
    <col min="3" max="3" width="22.28515625" style="14" customWidth="1"/>
    <col min="4" max="4" width="19" style="14" customWidth="1"/>
    <col min="5" max="5" width="17.28515625" style="14" customWidth="1"/>
    <col min="6" max="6" width="15" style="14" customWidth="1"/>
    <col min="7" max="7" width="5.28515625" style="18" customWidth="1"/>
    <col min="8" max="57" width="5.140625" style="18" customWidth="1"/>
    <col min="58" max="60" width="5.140625" style="14" customWidth="1"/>
    <col min="61" max="16384" width="14.42578125" style="14"/>
  </cols>
  <sheetData>
    <row r="1" spans="1:57" s="2" customFormat="1" ht="190.5" customHeight="1">
      <c r="A1" s="56" t="s">
        <v>330</v>
      </c>
      <c r="B1" s="57"/>
      <c r="C1" s="57"/>
      <c r="D1" s="57"/>
      <c r="E1" s="57"/>
      <c r="F1" s="57"/>
      <c r="G1" s="57"/>
      <c r="H1" s="57"/>
      <c r="I1" s="57"/>
      <c r="J1" s="57"/>
      <c r="K1" s="57"/>
      <c r="L1" s="57"/>
      <c r="M1" s="57"/>
      <c r="N1" s="57"/>
      <c r="O1" s="57"/>
      <c r="P1" s="57"/>
      <c r="Q1" s="57"/>
      <c r="R1" s="57"/>
      <c r="S1" s="57"/>
      <c r="T1" s="1"/>
      <c r="U1" s="1"/>
      <c r="V1" s="1"/>
      <c r="W1" s="1"/>
      <c r="X1" s="1"/>
      <c r="Y1" s="1"/>
      <c r="Z1" s="1"/>
      <c r="AA1" s="58" t="s">
        <v>331</v>
      </c>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row>
    <row r="2" spans="1:57" s="6" customFormat="1">
      <c r="A2" s="19"/>
      <c r="B2" s="3"/>
      <c r="C2" s="3"/>
      <c r="D2" s="3"/>
      <c r="E2" s="3"/>
      <c r="F2" s="3"/>
      <c r="G2" s="4">
        <f>SUM(H2:BE2)</f>
        <v>271</v>
      </c>
      <c r="H2" s="4">
        <v>10</v>
      </c>
      <c r="I2" s="4">
        <v>9</v>
      </c>
      <c r="J2" s="4">
        <v>7</v>
      </c>
      <c r="K2" s="4">
        <v>4</v>
      </c>
      <c r="L2" s="4">
        <v>2</v>
      </c>
      <c r="M2" s="4">
        <v>5</v>
      </c>
      <c r="N2" s="4">
        <v>2</v>
      </c>
      <c r="O2" s="4">
        <v>7</v>
      </c>
      <c r="P2" s="4">
        <v>5</v>
      </c>
      <c r="Q2" s="4">
        <v>3</v>
      </c>
      <c r="R2" s="4">
        <v>2</v>
      </c>
      <c r="S2" s="4">
        <v>25</v>
      </c>
      <c r="T2" s="4">
        <v>2</v>
      </c>
      <c r="U2" s="4">
        <v>4</v>
      </c>
      <c r="V2" s="4">
        <v>2</v>
      </c>
      <c r="W2" s="4">
        <v>4</v>
      </c>
      <c r="X2" s="4">
        <v>9</v>
      </c>
      <c r="Y2" s="4">
        <v>5</v>
      </c>
      <c r="Z2" s="4">
        <v>9</v>
      </c>
      <c r="AA2" s="4">
        <v>3</v>
      </c>
      <c r="AB2" s="4">
        <v>4</v>
      </c>
      <c r="AC2" s="4">
        <v>7</v>
      </c>
      <c r="AD2" s="5">
        <v>8</v>
      </c>
      <c r="AE2" s="4">
        <v>3</v>
      </c>
      <c r="AF2" s="4">
        <v>2</v>
      </c>
      <c r="AG2" s="4">
        <v>2</v>
      </c>
      <c r="AH2" s="4">
        <v>4</v>
      </c>
      <c r="AI2" s="4">
        <v>2</v>
      </c>
      <c r="AJ2" s="4">
        <v>14</v>
      </c>
      <c r="AK2" s="4">
        <v>7</v>
      </c>
      <c r="AL2" s="4">
        <v>2</v>
      </c>
      <c r="AM2" s="4">
        <v>3</v>
      </c>
      <c r="AN2" s="4">
        <v>9</v>
      </c>
      <c r="AO2" s="4">
        <v>2</v>
      </c>
      <c r="AP2" s="4">
        <v>3</v>
      </c>
      <c r="AQ2" s="4">
        <v>8</v>
      </c>
      <c r="AR2" s="4">
        <v>3</v>
      </c>
      <c r="AS2" s="4">
        <v>9</v>
      </c>
      <c r="AT2" s="4">
        <v>7</v>
      </c>
      <c r="AU2" s="4">
        <v>7</v>
      </c>
      <c r="AV2" s="4">
        <v>2</v>
      </c>
      <c r="AW2" s="4">
        <v>6</v>
      </c>
      <c r="AX2" s="4">
        <v>6</v>
      </c>
      <c r="AY2" s="4">
        <v>6</v>
      </c>
      <c r="AZ2" s="4">
        <v>4</v>
      </c>
      <c r="BA2" s="4">
        <v>3</v>
      </c>
      <c r="BB2" s="4">
        <v>8</v>
      </c>
      <c r="BC2" s="4">
        <v>3</v>
      </c>
      <c r="BD2" s="4">
        <v>2</v>
      </c>
      <c r="BE2" s="4">
        <v>6</v>
      </c>
    </row>
    <row r="3" spans="1:57" s="13" customFormat="1" ht="249" thickBot="1">
      <c r="A3" s="20" t="s">
        <v>87</v>
      </c>
      <c r="B3" s="7" t="s">
        <v>92</v>
      </c>
      <c r="C3" s="7" t="s">
        <v>91</v>
      </c>
      <c r="D3" s="7" t="s">
        <v>90</v>
      </c>
      <c r="E3" s="7" t="s">
        <v>89</v>
      </c>
      <c r="F3" s="7" t="s">
        <v>88</v>
      </c>
      <c r="G3" s="8" t="s">
        <v>93</v>
      </c>
      <c r="H3" s="9" t="s">
        <v>101</v>
      </c>
      <c r="I3" s="10" t="s">
        <v>102</v>
      </c>
      <c r="J3" s="10" t="s">
        <v>103</v>
      </c>
      <c r="K3" s="10" t="s">
        <v>166</v>
      </c>
      <c r="L3" s="10" t="s">
        <v>118</v>
      </c>
      <c r="M3" s="10" t="s">
        <v>120</v>
      </c>
      <c r="N3" s="10" t="s">
        <v>123</v>
      </c>
      <c r="O3" s="10" t="s">
        <v>124</v>
      </c>
      <c r="P3" s="10" t="s">
        <v>167</v>
      </c>
      <c r="Q3" s="10" t="s">
        <v>168</v>
      </c>
      <c r="R3" s="10" t="s">
        <v>130</v>
      </c>
      <c r="S3" s="10" t="s">
        <v>131</v>
      </c>
      <c r="T3" s="10" t="s">
        <v>150</v>
      </c>
      <c r="U3" s="10" t="s">
        <v>154</v>
      </c>
      <c r="V3" s="10" t="s">
        <v>158</v>
      </c>
      <c r="W3" s="10" t="s">
        <v>165</v>
      </c>
      <c r="X3" s="10" t="s">
        <v>164</v>
      </c>
      <c r="Y3" s="10" t="s">
        <v>172</v>
      </c>
      <c r="Z3" s="10" t="s">
        <v>177</v>
      </c>
      <c r="AA3" s="10" t="s">
        <v>178</v>
      </c>
      <c r="AB3" s="10" t="s">
        <v>181</v>
      </c>
      <c r="AC3" s="10" t="s">
        <v>182</v>
      </c>
      <c r="AD3" s="10" t="s">
        <v>229</v>
      </c>
      <c r="AE3" s="10" t="s">
        <v>190</v>
      </c>
      <c r="AF3" s="10" t="s">
        <v>191</v>
      </c>
      <c r="AG3" s="10" t="s">
        <v>192</v>
      </c>
      <c r="AH3" s="10" t="s">
        <v>193</v>
      </c>
      <c r="AI3" s="10" t="s">
        <v>208</v>
      </c>
      <c r="AJ3" s="10" t="s">
        <v>230</v>
      </c>
      <c r="AK3" s="10" t="s">
        <v>283</v>
      </c>
      <c r="AL3" s="11" t="s">
        <v>231</v>
      </c>
      <c r="AM3" s="10" t="s">
        <v>205</v>
      </c>
      <c r="AN3" s="10" t="s">
        <v>282</v>
      </c>
      <c r="AO3" s="10" t="s">
        <v>281</v>
      </c>
      <c r="AP3" s="10" t="s">
        <v>212</v>
      </c>
      <c r="AQ3" s="12" t="s">
        <v>263</v>
      </c>
      <c r="AR3" s="10" t="s">
        <v>280</v>
      </c>
      <c r="AS3" s="10" t="s">
        <v>222</v>
      </c>
      <c r="AT3" s="10" t="s">
        <v>225</v>
      </c>
      <c r="AU3" s="10" t="s">
        <v>226</v>
      </c>
      <c r="AV3" s="12" t="s">
        <v>262</v>
      </c>
      <c r="AW3" s="12" t="s">
        <v>269</v>
      </c>
      <c r="AX3" s="12" t="s">
        <v>275</v>
      </c>
      <c r="AY3" s="12" t="s">
        <v>294</v>
      </c>
      <c r="AZ3" s="12" t="s">
        <v>293</v>
      </c>
      <c r="BA3" s="12" t="s">
        <v>295</v>
      </c>
      <c r="BB3" s="12" t="s">
        <v>288</v>
      </c>
      <c r="BC3" s="12" t="s">
        <v>289</v>
      </c>
      <c r="BD3" s="12" t="s">
        <v>296</v>
      </c>
      <c r="BE3" s="12" t="s">
        <v>297</v>
      </c>
    </row>
    <row r="4" spans="1:57" s="27" customFormat="1" ht="14.25" customHeight="1" thickBot="1">
      <c r="A4" s="65" t="s">
        <v>332</v>
      </c>
      <c r="B4" s="21" t="s">
        <v>51</v>
      </c>
      <c r="C4" s="22" t="s">
        <v>114</v>
      </c>
      <c r="D4" s="22" t="s">
        <v>117</v>
      </c>
      <c r="E4" s="22" t="s">
        <v>298</v>
      </c>
      <c r="F4" s="22" t="s">
        <v>298</v>
      </c>
      <c r="G4" s="23">
        <f>SUM(K4:BE4)</f>
        <v>241</v>
      </c>
      <c r="H4" s="24"/>
      <c r="I4" s="24"/>
      <c r="J4" s="24"/>
      <c r="K4" s="24">
        <f>SUM(2+25+6)</f>
        <v>33</v>
      </c>
      <c r="L4" s="24"/>
      <c r="M4" s="24"/>
      <c r="N4" s="25"/>
      <c r="O4" s="25"/>
      <c r="P4" s="24"/>
      <c r="Q4" s="24"/>
      <c r="R4" s="24"/>
      <c r="S4" s="24"/>
      <c r="T4" s="24"/>
      <c r="U4" s="24"/>
      <c r="V4" s="24"/>
      <c r="W4" s="24"/>
      <c r="X4" s="24"/>
      <c r="Y4" s="24"/>
      <c r="Z4" s="24"/>
      <c r="AA4" s="24"/>
      <c r="AB4" s="24"/>
      <c r="AC4" s="24"/>
      <c r="AD4" s="26">
        <v>34</v>
      </c>
      <c r="AE4" s="25"/>
      <c r="AF4" s="25"/>
      <c r="AG4" s="25"/>
      <c r="AH4" s="25">
        <f>SUM(2+25+6)</f>
        <v>33</v>
      </c>
      <c r="AI4" s="25"/>
      <c r="AJ4" s="25">
        <v>38</v>
      </c>
      <c r="AK4" s="25"/>
      <c r="AL4" s="25"/>
      <c r="AM4" s="25"/>
      <c r="AN4" s="25">
        <v>35.5</v>
      </c>
      <c r="AO4" s="25"/>
      <c r="AP4" s="25"/>
      <c r="AQ4" s="25"/>
      <c r="AR4" s="25"/>
      <c r="AS4" s="25"/>
      <c r="AT4" s="25"/>
      <c r="AU4" s="25"/>
      <c r="AV4" s="25"/>
      <c r="AW4" s="25">
        <f>SUM(25+6+2.5)</f>
        <v>33.5</v>
      </c>
      <c r="AX4" s="25"/>
      <c r="AY4" s="25"/>
      <c r="AZ4" s="25"/>
      <c r="BA4" s="25"/>
      <c r="BB4" s="25">
        <v>34</v>
      </c>
      <c r="BC4" s="25"/>
      <c r="BD4" s="25"/>
      <c r="BE4" s="25"/>
    </row>
    <row r="5" spans="1:57" s="29" customFormat="1" ht="14.25" customHeight="1" thickBot="1">
      <c r="A5" s="66" t="s">
        <v>333</v>
      </c>
      <c r="B5" s="21" t="s">
        <v>159</v>
      </c>
      <c r="C5" s="55" t="s">
        <v>160</v>
      </c>
      <c r="D5" s="55" t="s">
        <v>161</v>
      </c>
      <c r="E5" s="55" t="s">
        <v>299</v>
      </c>
      <c r="F5" s="28" t="s">
        <v>162</v>
      </c>
      <c r="G5" s="23">
        <f>SUM(H5:BE5)</f>
        <v>215.5</v>
      </c>
      <c r="H5" s="24"/>
      <c r="I5" s="24"/>
      <c r="J5" s="24"/>
      <c r="K5" s="24"/>
      <c r="L5" s="24"/>
      <c r="M5" s="24"/>
      <c r="N5" s="24"/>
      <c r="O5" s="24"/>
      <c r="P5" s="24"/>
      <c r="Q5" s="24"/>
      <c r="R5" s="24"/>
      <c r="S5" s="24"/>
      <c r="T5" s="24"/>
      <c r="U5" s="24"/>
      <c r="V5" s="24">
        <v>33</v>
      </c>
      <c r="W5" s="24">
        <f>SUM(2+25+6)</f>
        <v>33</v>
      </c>
      <c r="X5" s="24">
        <f>SUM(4.5+25)</f>
        <v>29.5</v>
      </c>
      <c r="Y5" s="24"/>
      <c r="Z5" s="24"/>
      <c r="AA5" s="24"/>
      <c r="AB5" s="24"/>
      <c r="AC5" s="24"/>
      <c r="AD5" s="26"/>
      <c r="AE5" s="25"/>
      <c r="AF5" s="25"/>
      <c r="AG5" s="25"/>
      <c r="AH5" s="25"/>
      <c r="AI5" s="25"/>
      <c r="AJ5" s="25"/>
      <c r="AK5" s="25"/>
      <c r="AL5" s="25"/>
      <c r="AM5" s="25"/>
      <c r="AN5" s="25"/>
      <c r="AO5" s="25"/>
      <c r="AP5" s="25"/>
      <c r="AQ5" s="25"/>
      <c r="AR5" s="25"/>
      <c r="AS5" s="25">
        <v>35.5</v>
      </c>
      <c r="AT5" s="25"/>
      <c r="AU5" s="25"/>
      <c r="AV5" s="25"/>
      <c r="AW5" s="25"/>
      <c r="AX5" s="25"/>
      <c r="AY5" s="25">
        <f>SUM(13)</f>
        <v>13</v>
      </c>
      <c r="AZ5" s="25"/>
      <c r="BA5" s="25">
        <v>26.5</v>
      </c>
      <c r="BB5" s="25"/>
      <c r="BC5" s="25"/>
      <c r="BD5" s="25">
        <v>32</v>
      </c>
      <c r="BE5" s="25">
        <v>13</v>
      </c>
    </row>
    <row r="6" spans="1:57" s="29" customFormat="1" ht="14.25" customHeight="1" thickBot="1">
      <c r="A6" s="66" t="s">
        <v>334</v>
      </c>
      <c r="B6" s="32" t="s">
        <v>70</v>
      </c>
      <c r="C6" s="33" t="s">
        <v>53</v>
      </c>
      <c r="D6" s="33" t="s">
        <v>71</v>
      </c>
      <c r="E6" s="33" t="s">
        <v>300</v>
      </c>
      <c r="F6" s="33" t="s">
        <v>300</v>
      </c>
      <c r="G6" s="23">
        <f>SUM(H6:BE6)</f>
        <v>187.5</v>
      </c>
      <c r="H6" s="24"/>
      <c r="I6" s="24"/>
      <c r="J6" s="24"/>
      <c r="K6" s="24"/>
      <c r="L6" s="24"/>
      <c r="M6" s="24">
        <f>SUM(2.5+25+5)</f>
        <v>32.5</v>
      </c>
      <c r="N6" s="24"/>
      <c r="O6" s="24"/>
      <c r="P6" s="24"/>
      <c r="Q6" s="24"/>
      <c r="R6" s="24"/>
      <c r="S6" s="24"/>
      <c r="T6" s="24"/>
      <c r="U6" s="24"/>
      <c r="V6" s="24">
        <v>34</v>
      </c>
      <c r="W6" s="24"/>
      <c r="X6" s="24"/>
      <c r="Y6" s="24"/>
      <c r="Z6" s="24"/>
      <c r="AA6" s="24"/>
      <c r="AB6" s="24"/>
      <c r="AC6" s="24">
        <f>SUM(3.5+25)</f>
        <v>28.5</v>
      </c>
      <c r="AD6" s="26"/>
      <c r="AE6" s="25"/>
      <c r="AF6" s="25"/>
      <c r="AG6" s="25"/>
      <c r="AH6" s="25"/>
      <c r="AI6" s="25"/>
      <c r="AJ6" s="25"/>
      <c r="AK6" s="25"/>
      <c r="AL6" s="25">
        <v>28.5</v>
      </c>
      <c r="AM6" s="25"/>
      <c r="AN6" s="25"/>
      <c r="AO6" s="25">
        <v>31</v>
      </c>
      <c r="AP6" s="25"/>
      <c r="AQ6" s="25"/>
      <c r="AR6" s="25"/>
      <c r="AS6" s="25"/>
      <c r="AT6" s="25"/>
      <c r="AU6" s="25"/>
      <c r="AV6" s="25"/>
      <c r="AW6" s="25"/>
      <c r="AX6" s="25"/>
      <c r="AY6" s="25">
        <f>SUM(25+3+5)</f>
        <v>33</v>
      </c>
      <c r="AZ6" s="25"/>
      <c r="BA6" s="25"/>
      <c r="BB6" s="25"/>
      <c r="BC6" s="25"/>
      <c r="BD6" s="25"/>
      <c r="BE6" s="25"/>
    </row>
    <row r="7" spans="1:57" s="29" customFormat="1" ht="14.25" customHeight="1" thickBot="1">
      <c r="A7" s="66" t="s">
        <v>335</v>
      </c>
      <c r="B7" s="21" t="s">
        <v>156</v>
      </c>
      <c r="C7" s="47" t="s">
        <v>59</v>
      </c>
      <c r="D7" s="22" t="s">
        <v>157</v>
      </c>
      <c r="E7" s="22" t="s">
        <v>301</v>
      </c>
      <c r="F7" s="22" t="s">
        <v>301</v>
      </c>
      <c r="G7" s="23">
        <f>SUM(H7:BE7)</f>
        <v>171</v>
      </c>
      <c r="H7" s="24"/>
      <c r="I7" s="24"/>
      <c r="J7" s="24"/>
      <c r="K7" s="24"/>
      <c r="L7" s="24"/>
      <c r="M7" s="24"/>
      <c r="N7" s="24"/>
      <c r="O7" s="24"/>
      <c r="P7" s="24"/>
      <c r="Q7" s="24"/>
      <c r="R7" s="24"/>
      <c r="S7" s="24"/>
      <c r="T7" s="24"/>
      <c r="U7" s="24">
        <f>SUM(2+25+6)</f>
        <v>33</v>
      </c>
      <c r="V7" s="24"/>
      <c r="W7" s="24"/>
      <c r="X7" s="24"/>
      <c r="Y7" s="24"/>
      <c r="Z7" s="24"/>
      <c r="AA7" s="24">
        <f>SUM(1.5+25+6)</f>
        <v>32.5</v>
      </c>
      <c r="AB7" s="24"/>
      <c r="AC7" s="24"/>
      <c r="AD7" s="26"/>
      <c r="AE7" s="25"/>
      <c r="AF7" s="25"/>
      <c r="AG7" s="25">
        <f>SUM(1+25+6)</f>
        <v>32</v>
      </c>
      <c r="AH7" s="25"/>
      <c r="AI7" s="25"/>
      <c r="AJ7" s="25"/>
      <c r="AK7" s="25"/>
      <c r="AL7" s="25"/>
      <c r="AM7" s="25"/>
      <c r="AN7" s="25"/>
      <c r="AO7" s="25"/>
      <c r="AP7" s="25"/>
      <c r="AQ7" s="25"/>
      <c r="AR7" s="25"/>
      <c r="AS7" s="25"/>
      <c r="AT7" s="25">
        <v>13.5</v>
      </c>
      <c r="AU7" s="25">
        <v>28.5</v>
      </c>
      <c r="AV7" s="25"/>
      <c r="AW7" s="25"/>
      <c r="AX7" s="25"/>
      <c r="AY7" s="25"/>
      <c r="AZ7" s="25"/>
      <c r="BA7" s="25"/>
      <c r="BB7" s="25"/>
      <c r="BC7" s="25">
        <v>31.5</v>
      </c>
      <c r="BD7" s="25"/>
      <c r="BE7" s="25"/>
    </row>
    <row r="8" spans="1:57" s="29" customFormat="1" ht="14.25" customHeight="1" thickBot="1">
      <c r="A8" s="66" t="s">
        <v>336</v>
      </c>
      <c r="B8" s="21" t="s">
        <v>122</v>
      </c>
      <c r="C8" s="22" t="s">
        <v>279</v>
      </c>
      <c r="D8" s="22" t="s">
        <v>260</v>
      </c>
      <c r="E8" s="22" t="s">
        <v>302</v>
      </c>
      <c r="F8" s="22" t="s">
        <v>303</v>
      </c>
      <c r="G8" s="23">
        <f>SUM(H8:BE8)</f>
        <v>134.5</v>
      </c>
      <c r="H8" s="24"/>
      <c r="I8" s="24"/>
      <c r="J8" s="24"/>
      <c r="K8" s="24"/>
      <c r="L8" s="24"/>
      <c r="M8" s="24">
        <f>SUM(2.5+25+6)</f>
        <v>33.5</v>
      </c>
      <c r="N8" s="25">
        <f>SUM(1+25+6)</f>
        <v>32</v>
      </c>
      <c r="O8" s="25"/>
      <c r="P8" s="24">
        <f>SUM(2.5+25+6)</f>
        <v>33.5</v>
      </c>
      <c r="Q8" s="24"/>
      <c r="R8" s="24"/>
      <c r="S8" s="24"/>
      <c r="T8" s="24"/>
      <c r="U8" s="24"/>
      <c r="V8" s="24"/>
      <c r="W8" s="24"/>
      <c r="X8" s="24">
        <f>SUM(4.5+25+6)</f>
        <v>35.5</v>
      </c>
      <c r="Y8" s="24"/>
      <c r="Z8" s="24"/>
      <c r="AA8" s="24"/>
      <c r="AB8" s="24"/>
      <c r="AC8" s="24"/>
      <c r="AD8" s="26"/>
      <c r="AE8" s="25"/>
      <c r="AF8" s="25"/>
      <c r="AG8" s="25"/>
      <c r="AH8" s="25"/>
      <c r="AI8" s="34"/>
      <c r="AJ8" s="25"/>
      <c r="AK8" s="25"/>
      <c r="AL8" s="25"/>
      <c r="AM8" s="25"/>
      <c r="AN8" s="25"/>
      <c r="AO8" s="25"/>
      <c r="AP8" s="25"/>
      <c r="AQ8" s="25"/>
      <c r="AR8" s="25"/>
      <c r="AS8" s="25"/>
      <c r="AT8" s="25"/>
      <c r="AU8" s="25"/>
      <c r="AV8" s="25"/>
      <c r="AW8" s="25"/>
      <c r="AX8" s="25"/>
      <c r="AY8" s="25"/>
      <c r="AZ8" s="25"/>
      <c r="BA8" s="25"/>
      <c r="BB8" s="25"/>
      <c r="BC8" s="25"/>
      <c r="BD8" s="25"/>
      <c r="BE8" s="25"/>
    </row>
    <row r="9" spans="1:57" s="29" customFormat="1" ht="14.25" customHeight="1" thickBot="1">
      <c r="A9" s="66" t="s">
        <v>337</v>
      </c>
      <c r="B9" s="64" t="s">
        <v>163</v>
      </c>
      <c r="C9" s="22" t="s">
        <v>21</v>
      </c>
      <c r="D9" s="22" t="s">
        <v>45</v>
      </c>
      <c r="E9" s="22" t="s">
        <v>304</v>
      </c>
      <c r="F9" s="22" t="s">
        <v>305</v>
      </c>
      <c r="G9" s="23">
        <f>SUM(H9:BE9)</f>
        <v>134.5</v>
      </c>
      <c r="H9" s="24"/>
      <c r="I9" s="24"/>
      <c r="J9" s="24"/>
      <c r="K9" s="24"/>
      <c r="L9" s="24"/>
      <c r="M9" s="24"/>
      <c r="N9" s="24"/>
      <c r="O9" s="24"/>
      <c r="P9" s="24"/>
      <c r="Q9" s="24"/>
      <c r="R9" s="24"/>
      <c r="S9" s="24"/>
      <c r="T9" s="24"/>
      <c r="U9" s="24"/>
      <c r="V9" s="24"/>
      <c r="W9" s="24">
        <v>32</v>
      </c>
      <c r="X9" s="24">
        <f>SUM(4.5+25+4)</f>
        <v>33.5</v>
      </c>
      <c r="Y9" s="24"/>
      <c r="Z9" s="24"/>
      <c r="AA9" s="24"/>
      <c r="AB9" s="24"/>
      <c r="AC9" s="24">
        <f>SUM(3.5+25+6)</f>
        <v>34.5</v>
      </c>
      <c r="AD9" s="26"/>
      <c r="AE9" s="25"/>
      <c r="AF9" s="25"/>
      <c r="AG9" s="25"/>
      <c r="AH9" s="25"/>
      <c r="AI9" s="25"/>
      <c r="AJ9" s="25"/>
      <c r="AK9" s="25"/>
      <c r="AL9" s="25"/>
      <c r="AM9" s="25"/>
      <c r="AN9" s="25"/>
      <c r="AO9" s="25"/>
      <c r="AP9" s="25"/>
      <c r="AQ9" s="25"/>
      <c r="AR9" s="25"/>
      <c r="AS9" s="25">
        <v>34.5</v>
      </c>
      <c r="AT9" s="25"/>
      <c r="AU9" s="25"/>
      <c r="AV9" s="25"/>
      <c r="AW9" s="25"/>
      <c r="AX9" s="25"/>
      <c r="AY9" s="25"/>
      <c r="AZ9" s="25"/>
      <c r="BA9" s="25"/>
      <c r="BB9" s="25"/>
      <c r="BC9" s="25"/>
      <c r="BD9" s="25"/>
      <c r="BE9" s="25"/>
    </row>
    <row r="10" spans="1:57" s="29" customFormat="1" ht="14.25" customHeight="1" thickBot="1">
      <c r="A10" s="66" t="s">
        <v>338</v>
      </c>
      <c r="B10" s="35" t="s">
        <v>45</v>
      </c>
      <c r="C10" s="36" t="s">
        <v>46</v>
      </c>
      <c r="D10" s="36" t="s">
        <v>47</v>
      </c>
      <c r="E10" s="31" t="s">
        <v>306</v>
      </c>
      <c r="F10" s="31" t="s">
        <v>304</v>
      </c>
      <c r="G10" s="23">
        <f>SUM(H10:BE10)</f>
        <v>133</v>
      </c>
      <c r="H10" s="24"/>
      <c r="I10" s="24"/>
      <c r="J10" s="24"/>
      <c r="K10" s="24"/>
      <c r="L10" s="24"/>
      <c r="M10" s="24"/>
      <c r="N10" s="24"/>
      <c r="O10" s="24"/>
      <c r="P10" s="24"/>
      <c r="Q10" s="24"/>
      <c r="R10" s="24">
        <f>SUM(1+25+6)</f>
        <v>32</v>
      </c>
      <c r="S10" s="24"/>
      <c r="T10" s="24"/>
      <c r="U10" s="24"/>
      <c r="V10" s="24"/>
      <c r="W10" s="24"/>
      <c r="X10" s="24"/>
      <c r="Y10" s="24">
        <f>SUM(2.5+25+6)</f>
        <v>33.5</v>
      </c>
      <c r="Z10" s="24">
        <f>SUM(4.5+25+6)</f>
        <v>35.5</v>
      </c>
      <c r="AA10" s="24"/>
      <c r="AB10" s="24"/>
      <c r="AC10" s="24"/>
      <c r="AD10" s="26"/>
      <c r="AE10" s="25"/>
      <c r="AF10" s="25">
        <f>SUM(1+25+6)</f>
        <v>32</v>
      </c>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row>
    <row r="11" spans="1:57" s="29" customFormat="1" ht="14.25" customHeight="1" thickBot="1">
      <c r="A11" s="66" t="s">
        <v>339</v>
      </c>
      <c r="B11" s="51" t="s">
        <v>119</v>
      </c>
      <c r="C11" s="53" t="s">
        <v>20</v>
      </c>
      <c r="D11" s="53" t="s">
        <v>26</v>
      </c>
      <c r="E11" s="53" t="s">
        <v>304</v>
      </c>
      <c r="F11" s="53" t="s">
        <v>304</v>
      </c>
      <c r="G11" s="37">
        <f>SUM(H11:BE11)</f>
        <v>127.5</v>
      </c>
      <c r="H11" s="38"/>
      <c r="I11" s="38"/>
      <c r="J11" s="38"/>
      <c r="K11" s="38"/>
      <c r="L11" s="38">
        <v>31</v>
      </c>
      <c r="M11" s="38"/>
      <c r="N11" s="38"/>
      <c r="O11" s="38"/>
      <c r="P11" s="38"/>
      <c r="Q11" s="38"/>
      <c r="R11" s="38">
        <f>SUM(1+25+5)</f>
        <v>31</v>
      </c>
      <c r="S11" s="38"/>
      <c r="T11" s="38"/>
      <c r="U11" s="38"/>
      <c r="V11" s="38"/>
      <c r="W11" s="38"/>
      <c r="X11" s="38"/>
      <c r="Y11" s="38"/>
      <c r="Z11" s="38">
        <f>SUM(4.5+25+4)</f>
        <v>33.5</v>
      </c>
      <c r="AA11" s="38"/>
      <c r="AB11" s="38"/>
      <c r="AC11" s="38"/>
      <c r="AD11" s="39"/>
      <c r="AE11" s="40"/>
      <c r="AF11" s="40"/>
      <c r="AG11" s="40"/>
      <c r="AH11" s="40"/>
      <c r="AI11" s="40"/>
      <c r="AJ11" s="40"/>
      <c r="AK11" s="40"/>
      <c r="AL11" s="40"/>
      <c r="AM11" s="40"/>
      <c r="AN11" s="40"/>
      <c r="AO11" s="40"/>
      <c r="AP11" s="40"/>
      <c r="AQ11" s="40"/>
      <c r="AR11" s="40"/>
      <c r="AS11" s="40"/>
      <c r="AT11" s="40"/>
      <c r="AU11" s="40"/>
      <c r="AV11" s="40"/>
      <c r="AW11" s="40"/>
      <c r="AX11" s="40"/>
      <c r="AY11" s="40"/>
      <c r="AZ11" s="40">
        <v>32</v>
      </c>
      <c r="BA11" s="40"/>
      <c r="BB11" s="40"/>
      <c r="BC11" s="40"/>
      <c r="BD11" s="40"/>
      <c r="BE11" s="40"/>
    </row>
    <row r="12" spans="1:57" s="41" customFormat="1" ht="14.25" customHeight="1" thickBot="1">
      <c r="A12" s="66" t="s">
        <v>340</v>
      </c>
      <c r="B12" s="52" t="s">
        <v>169</v>
      </c>
      <c r="C12" s="54" t="s">
        <v>170</v>
      </c>
      <c r="D12" s="54" t="s">
        <v>171</v>
      </c>
      <c r="E12" s="54" t="s">
        <v>303</v>
      </c>
      <c r="F12" s="54" t="s">
        <v>303</v>
      </c>
      <c r="G12" s="23">
        <f>SUM(H12:BE12)</f>
        <v>125</v>
      </c>
      <c r="H12" s="24"/>
      <c r="I12" s="24"/>
      <c r="J12" s="24"/>
      <c r="K12" s="24"/>
      <c r="L12" s="24"/>
      <c r="M12" s="24"/>
      <c r="N12" s="24"/>
      <c r="O12" s="24"/>
      <c r="P12" s="24"/>
      <c r="Q12" s="24"/>
      <c r="R12" s="24"/>
      <c r="S12" s="24"/>
      <c r="T12" s="24"/>
      <c r="U12" s="24"/>
      <c r="V12" s="24"/>
      <c r="W12" s="24"/>
      <c r="X12" s="24">
        <f>SUM(4.5+25)</f>
        <v>29.5</v>
      </c>
      <c r="Y12" s="24"/>
      <c r="Z12" s="24"/>
      <c r="AA12" s="24"/>
      <c r="AB12" s="24">
        <f>SUM(2+25+6)</f>
        <v>33</v>
      </c>
      <c r="AC12" s="24">
        <f>SUM(3.5+25)</f>
        <v>28.5</v>
      </c>
      <c r="AD12" s="26"/>
      <c r="AE12" s="25"/>
      <c r="AF12" s="25"/>
      <c r="AG12" s="25"/>
      <c r="AH12" s="25"/>
      <c r="AI12" s="25"/>
      <c r="AJ12" s="25"/>
      <c r="AK12" s="25"/>
      <c r="AL12" s="25"/>
      <c r="AM12" s="25"/>
      <c r="AN12" s="25"/>
      <c r="AO12" s="25"/>
      <c r="AP12" s="25"/>
      <c r="AQ12" s="25"/>
      <c r="AR12" s="25"/>
      <c r="AS12" s="25"/>
      <c r="AT12" s="25"/>
      <c r="AU12" s="25"/>
      <c r="AV12" s="25"/>
      <c r="AW12" s="25"/>
      <c r="AX12" s="25"/>
      <c r="AY12" s="25">
        <f>SUM(25+3+6)</f>
        <v>34</v>
      </c>
      <c r="AZ12" s="25"/>
      <c r="BA12" s="25"/>
      <c r="BB12" s="25"/>
      <c r="BC12" s="25"/>
      <c r="BD12" s="25"/>
      <c r="BE12" s="25"/>
    </row>
    <row r="13" spans="1:57" s="29" customFormat="1" ht="14.25" customHeight="1" thickBot="1">
      <c r="A13" s="66" t="s">
        <v>341</v>
      </c>
      <c r="B13" s="21" t="s">
        <v>219</v>
      </c>
      <c r="C13" s="22" t="s">
        <v>220</v>
      </c>
      <c r="D13" s="22" t="s">
        <v>221</v>
      </c>
      <c r="E13" s="22" t="s">
        <v>304</v>
      </c>
      <c r="F13" s="22" t="s">
        <v>305</v>
      </c>
      <c r="G13" s="23">
        <f>SUM(H13:BE13)</f>
        <v>125</v>
      </c>
      <c r="H13" s="24"/>
      <c r="I13" s="24"/>
      <c r="J13" s="24"/>
      <c r="K13" s="24"/>
      <c r="L13" s="24"/>
      <c r="M13" s="24"/>
      <c r="N13" s="24"/>
      <c r="O13" s="24"/>
      <c r="P13" s="24"/>
      <c r="Q13" s="24"/>
      <c r="R13" s="24"/>
      <c r="S13" s="24"/>
      <c r="T13" s="24"/>
      <c r="U13" s="24"/>
      <c r="V13" s="24"/>
      <c r="W13" s="24"/>
      <c r="X13" s="24"/>
      <c r="Y13" s="24"/>
      <c r="Z13" s="24"/>
      <c r="AA13" s="24"/>
      <c r="AB13" s="24"/>
      <c r="AC13" s="24"/>
      <c r="AD13" s="25"/>
      <c r="AE13" s="25"/>
      <c r="AF13" s="25"/>
      <c r="AG13" s="25"/>
      <c r="AH13" s="25"/>
      <c r="AI13" s="25"/>
      <c r="AJ13" s="25"/>
      <c r="AK13" s="25"/>
      <c r="AL13" s="25"/>
      <c r="AM13" s="25"/>
      <c r="AN13" s="25"/>
      <c r="AO13" s="25"/>
      <c r="AP13" s="25"/>
      <c r="AQ13" s="25"/>
      <c r="AR13" s="25"/>
      <c r="AS13" s="25">
        <v>33.5</v>
      </c>
      <c r="AT13" s="25"/>
      <c r="AU13" s="25"/>
      <c r="AV13" s="25"/>
      <c r="AW13" s="25"/>
      <c r="AX13" s="25"/>
      <c r="AY13" s="42">
        <f>SUM(25+3)</f>
        <v>28</v>
      </c>
      <c r="AZ13" s="25">
        <v>27</v>
      </c>
      <c r="BA13" s="25">
        <v>36.5</v>
      </c>
      <c r="BB13" s="25"/>
      <c r="BC13" s="25"/>
      <c r="BD13" s="25"/>
      <c r="BE13" s="25"/>
    </row>
    <row r="14" spans="1:57" s="29" customFormat="1" ht="14.25" customHeight="1" thickBot="1">
      <c r="A14" s="66" t="s">
        <v>342</v>
      </c>
      <c r="B14" s="21" t="s">
        <v>186</v>
      </c>
      <c r="C14" s="36" t="s">
        <v>77</v>
      </c>
      <c r="D14" s="36" t="s">
        <v>56</v>
      </c>
      <c r="E14" s="31" t="s">
        <v>78</v>
      </c>
      <c r="F14" s="28" t="s">
        <v>187</v>
      </c>
      <c r="G14" s="23">
        <f>SUM(H14:BE14)</f>
        <v>107.5</v>
      </c>
      <c r="H14" s="24"/>
      <c r="I14" s="24"/>
      <c r="J14" s="24"/>
      <c r="K14" s="24"/>
      <c r="L14" s="24"/>
      <c r="M14" s="24"/>
      <c r="N14" s="24"/>
      <c r="O14" s="24"/>
      <c r="P14" s="24"/>
      <c r="Q14" s="24"/>
      <c r="R14" s="24"/>
      <c r="S14" s="24"/>
      <c r="T14" s="24"/>
      <c r="U14" s="24"/>
      <c r="V14" s="24"/>
      <c r="W14" s="24"/>
      <c r="X14" s="24"/>
      <c r="Y14" s="24"/>
      <c r="Z14" s="24"/>
      <c r="AA14" s="24"/>
      <c r="AB14" s="24"/>
      <c r="AC14" s="24"/>
      <c r="AD14" s="26">
        <v>33</v>
      </c>
      <c r="AE14" s="25"/>
      <c r="AF14" s="25"/>
      <c r="AG14" s="25"/>
      <c r="AH14" s="25"/>
      <c r="AI14" s="25"/>
      <c r="AJ14" s="25">
        <v>32</v>
      </c>
      <c r="AK14" s="25"/>
      <c r="AL14" s="25"/>
      <c r="AM14" s="25"/>
      <c r="AN14" s="25"/>
      <c r="AO14" s="25"/>
      <c r="AP14" s="25"/>
      <c r="AQ14" s="25"/>
      <c r="AR14" s="25"/>
      <c r="AS14" s="25"/>
      <c r="AT14" s="25"/>
      <c r="AU14" s="25">
        <v>28.5</v>
      </c>
      <c r="AV14" s="25"/>
      <c r="AW14" s="25"/>
      <c r="AX14" s="25"/>
      <c r="AY14" s="25"/>
      <c r="AZ14" s="25"/>
      <c r="BA14" s="25"/>
      <c r="BB14" s="25">
        <v>14</v>
      </c>
      <c r="BC14" s="25"/>
      <c r="BD14" s="25"/>
      <c r="BE14" s="25"/>
    </row>
    <row r="15" spans="1:57" s="29" customFormat="1" ht="14.25" customHeight="1" thickBot="1">
      <c r="A15" s="66" t="s">
        <v>343</v>
      </c>
      <c r="B15" s="35" t="s">
        <v>34</v>
      </c>
      <c r="C15" s="36" t="s">
        <v>54</v>
      </c>
      <c r="D15" s="36" t="s">
        <v>55</v>
      </c>
      <c r="E15" s="31" t="s">
        <v>302</v>
      </c>
      <c r="F15" s="31" t="s">
        <v>302</v>
      </c>
      <c r="G15" s="23">
        <f>SUM(H15:BE15)</f>
        <v>106.5</v>
      </c>
      <c r="H15" s="24">
        <v>36</v>
      </c>
      <c r="I15" s="24">
        <f>SUM(4.5+25+6)</f>
        <v>35.5</v>
      </c>
      <c r="J15" s="24"/>
      <c r="K15" s="24"/>
      <c r="L15" s="24"/>
      <c r="M15" s="24"/>
      <c r="N15" s="24"/>
      <c r="O15" s="24"/>
      <c r="P15" s="24"/>
      <c r="Q15" s="24"/>
      <c r="R15" s="24"/>
      <c r="S15" s="24"/>
      <c r="T15" s="24"/>
      <c r="U15" s="24"/>
      <c r="V15" s="24"/>
      <c r="W15" s="24"/>
      <c r="X15" s="24"/>
      <c r="Y15" s="24"/>
      <c r="Z15" s="24"/>
      <c r="AA15" s="24"/>
      <c r="AB15" s="24"/>
      <c r="AC15" s="24"/>
      <c r="AD15" s="26">
        <v>35</v>
      </c>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row>
    <row r="16" spans="1:57" s="29" customFormat="1" ht="14.25" customHeight="1" thickBot="1">
      <c r="A16" s="66" t="s">
        <v>344</v>
      </c>
      <c r="B16" s="21" t="s">
        <v>209</v>
      </c>
      <c r="C16" s="22" t="s">
        <v>227</v>
      </c>
      <c r="D16" s="22" t="s">
        <v>228</v>
      </c>
      <c r="E16" s="60" t="s">
        <v>328</v>
      </c>
      <c r="F16" s="43" t="s">
        <v>187</v>
      </c>
      <c r="G16" s="23">
        <f>SUM(H16:BE16)</f>
        <v>105.5</v>
      </c>
      <c r="H16" s="24"/>
      <c r="I16" s="24"/>
      <c r="J16" s="24"/>
      <c r="K16" s="24"/>
      <c r="L16" s="24"/>
      <c r="M16" s="24"/>
      <c r="N16" s="24"/>
      <c r="O16" s="24"/>
      <c r="P16" s="24"/>
      <c r="Q16" s="24"/>
      <c r="R16" s="24"/>
      <c r="S16" s="24"/>
      <c r="T16" s="24"/>
      <c r="U16" s="24"/>
      <c r="V16" s="24"/>
      <c r="W16" s="24"/>
      <c r="X16" s="24"/>
      <c r="Y16" s="24"/>
      <c r="Z16" s="24"/>
      <c r="AA16" s="24"/>
      <c r="AB16" s="24"/>
      <c r="AC16" s="24"/>
      <c r="AD16" s="25"/>
      <c r="AE16" s="25"/>
      <c r="AF16" s="25"/>
      <c r="AG16" s="25"/>
      <c r="AH16" s="25"/>
      <c r="AI16" s="25"/>
      <c r="AJ16" s="25"/>
      <c r="AK16" s="25"/>
      <c r="AL16" s="25"/>
      <c r="AM16" s="25"/>
      <c r="AN16" s="25">
        <v>14.5</v>
      </c>
      <c r="AO16" s="25"/>
      <c r="AP16" s="25"/>
      <c r="AQ16" s="25">
        <f>SUM(25+4)</f>
        <v>29</v>
      </c>
      <c r="AR16" s="25"/>
      <c r="AS16" s="25">
        <v>29.5</v>
      </c>
      <c r="AT16" s="25"/>
      <c r="AU16" s="25"/>
      <c r="AV16" s="25"/>
      <c r="AW16" s="25">
        <f>SUM(25+2.5+5)</f>
        <v>32.5</v>
      </c>
      <c r="AX16" s="25"/>
      <c r="AY16" s="25"/>
      <c r="AZ16" s="25"/>
      <c r="BA16" s="25"/>
      <c r="BB16" s="25"/>
      <c r="BC16" s="25"/>
      <c r="BD16" s="25"/>
      <c r="BE16" s="25"/>
    </row>
    <row r="17" spans="1:57" s="29" customFormat="1" ht="14.25" customHeight="1" thickBot="1">
      <c r="A17" s="66" t="s">
        <v>345</v>
      </c>
      <c r="B17" s="35" t="s">
        <v>3</v>
      </c>
      <c r="C17" s="36" t="s">
        <v>4</v>
      </c>
      <c r="D17" s="36" t="s">
        <v>5</v>
      </c>
      <c r="E17" s="31" t="s">
        <v>307</v>
      </c>
      <c r="F17" s="31" t="s">
        <v>307</v>
      </c>
      <c r="G17" s="23">
        <f>SUM(H17:BE17)</f>
        <v>103</v>
      </c>
      <c r="H17" s="24"/>
      <c r="I17" s="24"/>
      <c r="J17" s="24"/>
      <c r="K17" s="24"/>
      <c r="L17" s="24"/>
      <c r="M17" s="24"/>
      <c r="N17" s="24"/>
      <c r="O17" s="24">
        <f>SUM(3.5+25+6)</f>
        <v>34.5</v>
      </c>
      <c r="P17" s="24"/>
      <c r="Q17" s="24"/>
      <c r="R17" s="24"/>
      <c r="S17" s="24">
        <f>SUM(12.5+50+6)</f>
        <v>68.5</v>
      </c>
      <c r="T17" s="24"/>
      <c r="U17" s="24"/>
      <c r="V17" s="24"/>
      <c r="W17" s="24"/>
      <c r="X17" s="24"/>
      <c r="Y17" s="24"/>
      <c r="Z17" s="24"/>
      <c r="AA17" s="24"/>
      <c r="AB17" s="24"/>
      <c r="AC17" s="24"/>
      <c r="AD17" s="26"/>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row>
    <row r="18" spans="1:57" s="29" customFormat="1" ht="14.25" customHeight="1" thickBot="1">
      <c r="A18" s="66" t="s">
        <v>346</v>
      </c>
      <c r="B18" s="21" t="s">
        <v>132</v>
      </c>
      <c r="C18" s="36" t="s">
        <v>68</v>
      </c>
      <c r="D18" s="22" t="s">
        <v>133</v>
      </c>
      <c r="E18" s="22" t="s">
        <v>306</v>
      </c>
      <c r="F18" s="22" t="s">
        <v>306</v>
      </c>
      <c r="G18" s="23">
        <f>SUM(H18:BE18)</f>
        <v>101</v>
      </c>
      <c r="H18" s="24"/>
      <c r="I18" s="24"/>
      <c r="J18" s="24"/>
      <c r="K18" s="24"/>
      <c r="L18" s="24"/>
      <c r="M18" s="24"/>
      <c r="N18" s="25"/>
      <c r="O18" s="25"/>
      <c r="P18" s="24"/>
      <c r="Q18" s="24"/>
      <c r="R18" s="24"/>
      <c r="S18" s="24">
        <f>SUM(12.5+50+4)</f>
        <v>66.5</v>
      </c>
      <c r="T18" s="24"/>
      <c r="U18" s="24"/>
      <c r="V18" s="24"/>
      <c r="W18" s="24"/>
      <c r="X18" s="24"/>
      <c r="Y18" s="24"/>
      <c r="Z18" s="24"/>
      <c r="AA18" s="24"/>
      <c r="AB18" s="24"/>
      <c r="AC18" s="24"/>
      <c r="AD18" s="26"/>
      <c r="AE18" s="25"/>
      <c r="AF18" s="25"/>
      <c r="AG18" s="25"/>
      <c r="AH18" s="25"/>
      <c r="AI18" s="25"/>
      <c r="AJ18" s="25"/>
      <c r="AK18" s="25">
        <v>34.5</v>
      </c>
      <c r="AL18" s="25"/>
      <c r="AM18" s="25"/>
      <c r="AN18" s="25"/>
      <c r="AO18" s="25"/>
      <c r="AP18" s="25"/>
      <c r="AQ18" s="25"/>
      <c r="AR18" s="25"/>
      <c r="AS18" s="25"/>
      <c r="AT18" s="25"/>
      <c r="AU18" s="25"/>
      <c r="AV18" s="25"/>
      <c r="AW18" s="25"/>
      <c r="AX18" s="25"/>
      <c r="AY18" s="25"/>
      <c r="AZ18" s="25"/>
      <c r="BA18" s="25"/>
      <c r="BB18" s="25"/>
      <c r="BC18" s="25"/>
      <c r="BD18" s="25"/>
      <c r="BE18" s="25"/>
    </row>
    <row r="19" spans="1:57" s="29" customFormat="1" ht="14.25" customHeight="1" thickBot="1">
      <c r="A19" s="66" t="s">
        <v>347</v>
      </c>
      <c r="B19" s="21" t="s">
        <v>114</v>
      </c>
      <c r="C19" s="36" t="s">
        <v>115</v>
      </c>
      <c r="D19" s="36" t="s">
        <v>116</v>
      </c>
      <c r="E19" s="61" t="s">
        <v>298</v>
      </c>
      <c r="F19" s="31" t="s">
        <v>308</v>
      </c>
      <c r="G19" s="23">
        <f>SUM(H19:BE19)</f>
        <v>100</v>
      </c>
      <c r="H19" s="24"/>
      <c r="I19" s="24"/>
      <c r="J19" s="24"/>
      <c r="K19" s="24">
        <f>SUM(2+25+4)</f>
        <v>31</v>
      </c>
      <c r="L19" s="24"/>
      <c r="M19" s="24"/>
      <c r="N19" s="25"/>
      <c r="O19" s="25"/>
      <c r="P19" s="24"/>
      <c r="Q19" s="24"/>
      <c r="R19" s="24"/>
      <c r="S19" s="24"/>
      <c r="T19" s="24"/>
      <c r="U19" s="24"/>
      <c r="V19" s="24"/>
      <c r="W19" s="24"/>
      <c r="X19" s="24"/>
      <c r="Y19" s="24"/>
      <c r="Z19" s="24"/>
      <c r="AA19" s="24"/>
      <c r="AB19" s="24"/>
      <c r="AC19" s="24"/>
      <c r="AD19" s="26">
        <f>SUM(4+25+4)</f>
        <v>33</v>
      </c>
      <c r="AE19" s="25"/>
      <c r="AF19" s="25"/>
      <c r="AG19" s="25"/>
      <c r="AH19" s="25"/>
      <c r="AI19" s="25"/>
      <c r="AJ19" s="25">
        <v>36</v>
      </c>
      <c r="AK19" s="25"/>
      <c r="AL19" s="25"/>
      <c r="AM19" s="25"/>
      <c r="AN19" s="25"/>
      <c r="AO19" s="25"/>
      <c r="AP19" s="25"/>
      <c r="AQ19" s="25"/>
      <c r="AR19" s="25"/>
      <c r="AS19" s="25"/>
      <c r="AT19" s="25"/>
      <c r="AU19" s="25"/>
      <c r="AV19" s="25"/>
      <c r="AW19" s="25"/>
      <c r="AX19" s="25"/>
      <c r="AY19" s="25"/>
      <c r="AZ19" s="25"/>
      <c r="BA19" s="25"/>
      <c r="BB19" s="25"/>
      <c r="BC19" s="25"/>
      <c r="BD19" s="25"/>
      <c r="BE19" s="25"/>
    </row>
    <row r="20" spans="1:57" s="29" customFormat="1" ht="14.25" customHeight="1" thickBot="1">
      <c r="A20" s="66" t="s">
        <v>348</v>
      </c>
      <c r="B20" s="21" t="s">
        <v>276</v>
      </c>
      <c r="C20" s="22" t="s">
        <v>277</v>
      </c>
      <c r="D20" s="22" t="s">
        <v>278</v>
      </c>
      <c r="E20" s="22" t="s">
        <v>303</v>
      </c>
      <c r="F20" s="28" t="s">
        <v>250</v>
      </c>
      <c r="G20" s="23">
        <f>SUM(H20:BE20)</f>
        <v>99</v>
      </c>
      <c r="H20" s="24"/>
      <c r="I20" s="24"/>
      <c r="J20" s="24"/>
      <c r="K20" s="24"/>
      <c r="L20" s="24"/>
      <c r="M20" s="24"/>
      <c r="N20" s="24"/>
      <c r="O20" s="24"/>
      <c r="P20" s="24"/>
      <c r="Q20" s="24"/>
      <c r="R20" s="24"/>
      <c r="S20" s="24"/>
      <c r="T20" s="24"/>
      <c r="U20" s="24"/>
      <c r="V20" s="24"/>
      <c r="W20" s="24"/>
      <c r="X20" s="24"/>
      <c r="Y20" s="24"/>
      <c r="Z20" s="24"/>
      <c r="AA20" s="24"/>
      <c r="AB20" s="24"/>
      <c r="AC20" s="24"/>
      <c r="AD20" s="25"/>
      <c r="AE20" s="25"/>
      <c r="AF20" s="25"/>
      <c r="AG20" s="25"/>
      <c r="AH20" s="25"/>
      <c r="AI20" s="25"/>
      <c r="AJ20" s="25"/>
      <c r="AK20" s="25"/>
      <c r="AL20" s="25"/>
      <c r="AM20" s="25"/>
      <c r="AN20" s="25"/>
      <c r="AO20" s="25">
        <v>29</v>
      </c>
      <c r="AP20" s="25"/>
      <c r="AQ20" s="25"/>
      <c r="AR20" s="25"/>
      <c r="AS20" s="25"/>
      <c r="AT20" s="25"/>
      <c r="AU20" s="25"/>
      <c r="AV20" s="25"/>
      <c r="AW20" s="25"/>
      <c r="AX20" s="25"/>
      <c r="AY20" s="25">
        <f>SUM(25+3+4)</f>
        <v>32</v>
      </c>
      <c r="AZ20" s="25"/>
      <c r="BA20" s="25"/>
      <c r="BB20" s="25"/>
      <c r="BC20" s="25"/>
      <c r="BD20" s="25"/>
      <c r="BE20" s="25">
        <v>38</v>
      </c>
    </row>
    <row r="21" spans="1:57" s="29" customFormat="1" ht="14.25" customHeight="1" thickBot="1">
      <c r="A21" s="66" t="s">
        <v>349</v>
      </c>
      <c r="B21" s="21" t="s">
        <v>69</v>
      </c>
      <c r="C21" s="22" t="s">
        <v>59</v>
      </c>
      <c r="D21" s="22" t="s">
        <v>57</v>
      </c>
      <c r="E21" s="28" t="s">
        <v>248</v>
      </c>
      <c r="F21" s="28" t="s">
        <v>248</v>
      </c>
      <c r="G21" s="23">
        <f>SUM(H21:BE21)</f>
        <v>97.5</v>
      </c>
      <c r="H21" s="24"/>
      <c r="I21" s="24"/>
      <c r="J21" s="24"/>
      <c r="K21" s="24"/>
      <c r="L21" s="24"/>
      <c r="M21" s="24"/>
      <c r="N21" s="24"/>
      <c r="O21" s="24"/>
      <c r="P21" s="24"/>
      <c r="Q21" s="24"/>
      <c r="R21" s="24"/>
      <c r="S21" s="24"/>
      <c r="T21" s="24"/>
      <c r="U21" s="24"/>
      <c r="V21" s="24"/>
      <c r="W21" s="24"/>
      <c r="X21" s="24"/>
      <c r="Y21" s="24"/>
      <c r="Z21" s="24"/>
      <c r="AA21" s="24"/>
      <c r="AB21" s="24"/>
      <c r="AC21" s="24"/>
      <c r="AD21" s="25"/>
      <c r="AE21" s="25"/>
      <c r="AF21" s="25"/>
      <c r="AG21" s="25"/>
      <c r="AH21" s="25"/>
      <c r="AI21" s="25"/>
      <c r="AJ21" s="25"/>
      <c r="AK21" s="25"/>
      <c r="AL21" s="25"/>
      <c r="AM21" s="25">
        <v>31</v>
      </c>
      <c r="AN21" s="25"/>
      <c r="AO21" s="25"/>
      <c r="AP21" s="25"/>
      <c r="AQ21" s="25"/>
      <c r="AR21" s="25"/>
      <c r="AS21" s="25"/>
      <c r="AT21" s="25"/>
      <c r="AU21" s="25"/>
      <c r="AV21" s="25"/>
      <c r="AW21" s="25"/>
      <c r="AX21" s="25">
        <f>SUM(25+6+2.5)</f>
        <v>33.5</v>
      </c>
      <c r="AY21" s="25"/>
      <c r="AZ21" s="25"/>
      <c r="BA21" s="25"/>
      <c r="BB21" s="25"/>
      <c r="BC21" s="25"/>
      <c r="BD21" s="25"/>
      <c r="BE21" s="25">
        <v>33</v>
      </c>
    </row>
    <row r="22" spans="1:57" s="29" customFormat="1" ht="14.25" customHeight="1" thickBot="1">
      <c r="A22" s="66" t="s">
        <v>350</v>
      </c>
      <c r="B22" s="21" t="s">
        <v>127</v>
      </c>
      <c r="C22" s="36" t="s">
        <v>128</v>
      </c>
      <c r="D22" s="22" t="s">
        <v>66</v>
      </c>
      <c r="E22" s="60" t="s">
        <v>328</v>
      </c>
      <c r="F22" s="28" t="s">
        <v>129</v>
      </c>
      <c r="G22" s="23">
        <f>SUM(H22:BE22)</f>
        <v>92</v>
      </c>
      <c r="H22" s="24"/>
      <c r="I22" s="24"/>
      <c r="J22" s="24"/>
      <c r="K22" s="24"/>
      <c r="L22" s="24"/>
      <c r="M22" s="24"/>
      <c r="N22" s="25"/>
      <c r="O22" s="25"/>
      <c r="P22" s="24"/>
      <c r="Q22" s="24">
        <f>SUM(1.5+25+5)</f>
        <v>31.5</v>
      </c>
      <c r="R22" s="24"/>
      <c r="S22" s="24"/>
      <c r="T22" s="24"/>
      <c r="U22" s="24"/>
      <c r="V22" s="24"/>
      <c r="W22" s="24"/>
      <c r="X22" s="24"/>
      <c r="Y22" s="24"/>
      <c r="Z22" s="24"/>
      <c r="AA22" s="24"/>
      <c r="AB22" s="24"/>
      <c r="AC22" s="24"/>
      <c r="AD22" s="26"/>
      <c r="AE22" s="25"/>
      <c r="AF22" s="25"/>
      <c r="AG22" s="25"/>
      <c r="AH22" s="25"/>
      <c r="AI22" s="25"/>
      <c r="AJ22" s="25">
        <v>32</v>
      </c>
      <c r="AK22" s="25"/>
      <c r="AL22" s="25"/>
      <c r="AM22" s="25"/>
      <c r="AN22" s="25">
        <v>14.5</v>
      </c>
      <c r="AO22" s="25"/>
      <c r="AP22" s="25"/>
      <c r="AQ22" s="25"/>
      <c r="AR22" s="25"/>
      <c r="AS22" s="25"/>
      <c r="AT22" s="25"/>
      <c r="AU22" s="25"/>
      <c r="AV22" s="25"/>
      <c r="AW22" s="25"/>
      <c r="AX22" s="25"/>
      <c r="AY22" s="25"/>
      <c r="AZ22" s="25"/>
      <c r="BA22" s="25"/>
      <c r="BB22" s="25">
        <v>14</v>
      </c>
      <c r="BC22" s="25"/>
      <c r="BD22" s="25"/>
      <c r="BE22" s="25"/>
    </row>
    <row r="23" spans="1:57" s="29" customFormat="1" ht="14.25" customHeight="1" thickBot="1">
      <c r="A23" s="66" t="s">
        <v>351</v>
      </c>
      <c r="B23" s="21" t="s">
        <v>188</v>
      </c>
      <c r="C23" s="36" t="s">
        <v>77</v>
      </c>
      <c r="D23" s="22" t="s">
        <v>56</v>
      </c>
      <c r="E23" s="63" t="s">
        <v>78</v>
      </c>
      <c r="F23" s="28" t="s">
        <v>189</v>
      </c>
      <c r="G23" s="23">
        <f>SUM(H23:BE23)</f>
        <v>90.5</v>
      </c>
      <c r="H23" s="24"/>
      <c r="I23" s="24"/>
      <c r="J23" s="24"/>
      <c r="K23" s="24"/>
      <c r="L23" s="24"/>
      <c r="M23" s="24"/>
      <c r="N23" s="25"/>
      <c r="O23" s="25"/>
      <c r="P23" s="24"/>
      <c r="Q23" s="24"/>
      <c r="R23" s="24"/>
      <c r="S23" s="24"/>
      <c r="T23" s="24"/>
      <c r="U23" s="24"/>
      <c r="V23" s="24"/>
      <c r="W23" s="24"/>
      <c r="X23" s="24"/>
      <c r="Y23" s="24"/>
      <c r="Z23" s="24"/>
      <c r="AA23" s="24"/>
      <c r="AB23" s="24"/>
      <c r="AC23" s="24"/>
      <c r="AD23" s="26"/>
      <c r="AE23" s="25">
        <f>SUM(1.5+25+6)</f>
        <v>32.5</v>
      </c>
      <c r="AF23" s="25"/>
      <c r="AG23" s="25"/>
      <c r="AH23" s="25"/>
      <c r="AI23" s="25"/>
      <c r="AJ23" s="25"/>
      <c r="AK23" s="25"/>
      <c r="AL23" s="25">
        <v>31.5</v>
      </c>
      <c r="AM23" s="25"/>
      <c r="AN23" s="25"/>
      <c r="AO23" s="25"/>
      <c r="AP23" s="25">
        <v>26.5</v>
      </c>
      <c r="AQ23" s="25"/>
      <c r="AR23" s="25"/>
      <c r="AS23" s="25"/>
      <c r="AT23" s="25"/>
      <c r="AU23" s="25"/>
      <c r="AV23" s="25"/>
      <c r="AW23" s="25"/>
      <c r="AX23" s="25"/>
      <c r="AY23" s="25"/>
      <c r="AZ23" s="25"/>
      <c r="BA23" s="25"/>
      <c r="BB23" s="25"/>
      <c r="BC23" s="25"/>
      <c r="BD23" s="25"/>
      <c r="BE23" s="25"/>
    </row>
    <row r="24" spans="1:57" s="29" customFormat="1" ht="14.25" customHeight="1" thickBot="1">
      <c r="A24" s="66" t="s">
        <v>352</v>
      </c>
      <c r="B24" s="21" t="s">
        <v>94</v>
      </c>
      <c r="C24" s="22" t="s">
        <v>59</v>
      </c>
      <c r="D24" s="22" t="s">
        <v>36</v>
      </c>
      <c r="E24" s="22" t="s">
        <v>302</v>
      </c>
      <c r="F24" s="22" t="s">
        <v>302</v>
      </c>
      <c r="G24" s="23">
        <f>SUM(H24:BE24)</f>
        <v>90.5</v>
      </c>
      <c r="H24" s="24">
        <v>15</v>
      </c>
      <c r="I24" s="24">
        <f>SUM(4.5+25)</f>
        <v>29.5</v>
      </c>
      <c r="J24" s="24"/>
      <c r="K24" s="24"/>
      <c r="L24" s="24"/>
      <c r="M24" s="24"/>
      <c r="N24" s="25"/>
      <c r="O24" s="25"/>
      <c r="P24" s="24"/>
      <c r="Q24" s="24"/>
      <c r="R24" s="24"/>
      <c r="S24" s="24"/>
      <c r="T24" s="24"/>
      <c r="U24" s="24"/>
      <c r="V24" s="24"/>
      <c r="W24" s="24"/>
      <c r="X24" s="24"/>
      <c r="Y24" s="24"/>
      <c r="Z24" s="24"/>
      <c r="AA24" s="24"/>
      <c r="AB24" s="24"/>
      <c r="AC24" s="24"/>
      <c r="AD24" s="26">
        <f>SUM(4+10)</f>
        <v>14</v>
      </c>
      <c r="AE24" s="25"/>
      <c r="AF24" s="25"/>
      <c r="AG24" s="25"/>
      <c r="AH24" s="25"/>
      <c r="AI24" s="25"/>
      <c r="AJ24" s="25">
        <v>32</v>
      </c>
      <c r="AK24" s="25"/>
      <c r="AL24" s="25"/>
      <c r="AM24" s="25"/>
      <c r="AN24" s="25"/>
      <c r="AO24" s="25"/>
      <c r="AP24" s="25"/>
      <c r="AQ24" s="25"/>
      <c r="AR24" s="25"/>
      <c r="AS24" s="25"/>
      <c r="AT24" s="25"/>
      <c r="AU24" s="25"/>
      <c r="AV24" s="25"/>
      <c r="AW24" s="25"/>
      <c r="AX24" s="25"/>
      <c r="AY24" s="25"/>
      <c r="AZ24" s="25"/>
      <c r="BA24" s="25"/>
      <c r="BB24" s="25"/>
      <c r="BC24" s="25"/>
      <c r="BD24" s="25"/>
      <c r="BE24" s="25"/>
    </row>
    <row r="25" spans="1:57" s="29" customFormat="1" ht="14.25" customHeight="1" thickBot="1">
      <c r="A25" s="66" t="s">
        <v>353</v>
      </c>
      <c r="B25" s="21" t="s">
        <v>33</v>
      </c>
      <c r="C25" s="36" t="s">
        <v>27</v>
      </c>
      <c r="D25" s="22" t="s">
        <v>121</v>
      </c>
      <c r="E25" s="22" t="s">
        <v>303</v>
      </c>
      <c r="F25" s="22" t="s">
        <v>309</v>
      </c>
      <c r="G25" s="23">
        <f>SUM(H25:BE25)</f>
        <v>88</v>
      </c>
      <c r="H25" s="24"/>
      <c r="I25" s="24"/>
      <c r="J25" s="24"/>
      <c r="K25" s="24"/>
      <c r="L25" s="24"/>
      <c r="M25" s="24">
        <f>SUM(2.5+25)</f>
        <v>27.5</v>
      </c>
      <c r="N25" s="24"/>
      <c r="O25" s="24"/>
      <c r="P25" s="24"/>
      <c r="Q25" s="24"/>
      <c r="R25" s="24"/>
      <c r="S25" s="24"/>
      <c r="T25" s="24"/>
      <c r="U25" s="24"/>
      <c r="V25" s="24"/>
      <c r="W25" s="24">
        <f>SUM(2+25)</f>
        <v>27</v>
      </c>
      <c r="X25" s="24">
        <f>SUM(4.5+25+4)</f>
        <v>33.5</v>
      </c>
      <c r="Y25" s="24"/>
      <c r="Z25" s="24"/>
      <c r="AA25" s="24"/>
      <c r="AB25" s="24"/>
      <c r="AC25" s="24"/>
      <c r="AD25" s="26"/>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row>
    <row r="26" spans="1:57" s="29" customFormat="1" ht="14.25" customHeight="1" thickBot="1">
      <c r="A26" s="66" t="s">
        <v>354</v>
      </c>
      <c r="B26" s="30" t="s">
        <v>285</v>
      </c>
      <c r="C26" s="22" t="s">
        <v>286</v>
      </c>
      <c r="D26" s="22" t="s">
        <v>287</v>
      </c>
      <c r="E26" s="31"/>
      <c r="F26" s="28" t="s">
        <v>162</v>
      </c>
      <c r="G26" s="23">
        <f>SUM(H26:BE26)</f>
        <v>83.5</v>
      </c>
      <c r="H26" s="24"/>
      <c r="I26" s="24"/>
      <c r="J26" s="24"/>
      <c r="K26" s="24"/>
      <c r="L26" s="24"/>
      <c r="M26" s="24"/>
      <c r="N26" s="24"/>
      <c r="O26" s="24"/>
      <c r="P26" s="24"/>
      <c r="Q26" s="24"/>
      <c r="R26" s="24"/>
      <c r="S26" s="24"/>
      <c r="T26" s="24"/>
      <c r="U26" s="24"/>
      <c r="V26" s="24"/>
      <c r="W26" s="24"/>
      <c r="X26" s="24"/>
      <c r="Y26" s="24"/>
      <c r="Z26" s="24"/>
      <c r="AA26" s="24"/>
      <c r="AB26" s="24"/>
      <c r="AC26" s="24"/>
      <c r="AD26" s="26"/>
      <c r="AE26" s="25"/>
      <c r="AF26" s="25"/>
      <c r="AG26" s="25"/>
      <c r="AH26" s="25"/>
      <c r="AI26" s="25"/>
      <c r="AJ26" s="25"/>
      <c r="AK26" s="25"/>
      <c r="AL26" s="25"/>
      <c r="AM26" s="25"/>
      <c r="AN26" s="25"/>
      <c r="AO26" s="25"/>
      <c r="AP26" s="25"/>
      <c r="AQ26" s="25"/>
      <c r="AR26" s="25"/>
      <c r="AS26" s="25"/>
      <c r="AT26" s="25"/>
      <c r="AU26" s="25"/>
      <c r="AV26" s="25"/>
      <c r="AW26" s="25"/>
      <c r="AX26" s="25"/>
      <c r="AY26" s="25">
        <f>SUM(13)</f>
        <v>13</v>
      </c>
      <c r="AZ26" s="25"/>
      <c r="BA26" s="25">
        <v>26.5</v>
      </c>
      <c r="BB26" s="25"/>
      <c r="BC26" s="25"/>
      <c r="BD26" s="25">
        <v>31</v>
      </c>
      <c r="BE26" s="25">
        <v>13</v>
      </c>
    </row>
    <row r="27" spans="1:57" s="29" customFormat="1" ht="14.25" customHeight="1" thickBot="1">
      <c r="A27" s="66" t="s">
        <v>355</v>
      </c>
      <c r="B27" s="35" t="s">
        <v>36</v>
      </c>
      <c r="C27" s="36" t="s">
        <v>37</v>
      </c>
      <c r="D27" s="36" t="s">
        <v>38</v>
      </c>
      <c r="E27" s="31" t="s">
        <v>302</v>
      </c>
      <c r="F27" s="31" t="s">
        <v>302</v>
      </c>
      <c r="G27" s="23">
        <f>SUM(H27:BE27)</f>
        <v>83.5</v>
      </c>
      <c r="H27" s="24">
        <f>SUM(5+25+5)</f>
        <v>35</v>
      </c>
      <c r="I27" s="24">
        <f>SUM(4.5+25+5)</f>
        <v>34.5</v>
      </c>
      <c r="J27" s="24"/>
      <c r="K27" s="24"/>
      <c r="L27" s="24"/>
      <c r="M27" s="24"/>
      <c r="N27" s="24"/>
      <c r="O27" s="24"/>
      <c r="P27" s="24"/>
      <c r="Q27" s="24"/>
      <c r="R27" s="24"/>
      <c r="S27" s="24"/>
      <c r="T27" s="24"/>
      <c r="U27" s="24"/>
      <c r="V27" s="24"/>
      <c r="W27" s="24"/>
      <c r="X27" s="24"/>
      <c r="Y27" s="24"/>
      <c r="Z27" s="24"/>
      <c r="AA27" s="24"/>
      <c r="AB27" s="24"/>
      <c r="AC27" s="24"/>
      <c r="AD27" s="26">
        <f>SUM(4+10)</f>
        <v>14</v>
      </c>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row>
    <row r="28" spans="1:57" s="29" customFormat="1" ht="14.25" customHeight="1" thickBot="1">
      <c r="A28" s="66" t="s">
        <v>356</v>
      </c>
      <c r="B28" s="21" t="s">
        <v>155</v>
      </c>
      <c r="C28" s="36" t="s">
        <v>21</v>
      </c>
      <c r="D28" s="22" t="s">
        <v>45</v>
      </c>
      <c r="E28" s="22" t="s">
        <v>304</v>
      </c>
      <c r="F28" s="22" t="s">
        <v>304</v>
      </c>
      <c r="G28" s="23">
        <f>SUM(H28:BE28)</f>
        <v>79</v>
      </c>
      <c r="H28" s="24"/>
      <c r="I28" s="24"/>
      <c r="J28" s="24"/>
      <c r="K28" s="24"/>
      <c r="L28" s="24"/>
      <c r="M28" s="24"/>
      <c r="N28" s="24"/>
      <c r="O28" s="24"/>
      <c r="P28" s="24"/>
      <c r="Q28" s="24"/>
      <c r="R28" s="24"/>
      <c r="S28" s="24"/>
      <c r="T28" s="24"/>
      <c r="U28" s="24">
        <f>SUM(2+25+4)</f>
        <v>31</v>
      </c>
      <c r="V28" s="24"/>
      <c r="W28" s="24"/>
      <c r="X28" s="24"/>
      <c r="Y28" s="24"/>
      <c r="Z28" s="24"/>
      <c r="AA28" s="24"/>
      <c r="AB28" s="24"/>
      <c r="AC28" s="24"/>
      <c r="AD28" s="26"/>
      <c r="AE28" s="25"/>
      <c r="AF28" s="25"/>
      <c r="AG28" s="25"/>
      <c r="AH28" s="25"/>
      <c r="AI28" s="25"/>
      <c r="AJ28" s="25"/>
      <c r="AK28" s="25"/>
      <c r="AL28" s="25"/>
      <c r="AM28" s="25"/>
      <c r="AN28" s="25"/>
      <c r="AO28" s="25"/>
      <c r="AP28" s="25"/>
      <c r="AQ28" s="25"/>
      <c r="AR28" s="25"/>
      <c r="AS28" s="25"/>
      <c r="AT28" s="25">
        <v>34.5</v>
      </c>
      <c r="AU28" s="25">
        <v>13.5</v>
      </c>
      <c r="AV28" s="25"/>
      <c r="AW28" s="25"/>
      <c r="AX28" s="25"/>
      <c r="AY28" s="25"/>
      <c r="AZ28" s="25"/>
      <c r="BA28" s="25"/>
      <c r="BB28" s="25"/>
      <c r="BC28" s="25"/>
      <c r="BD28" s="25"/>
      <c r="BE28" s="25"/>
    </row>
    <row r="29" spans="1:57" s="29" customFormat="1" ht="14.25" customHeight="1" thickBot="1">
      <c r="A29" s="66" t="s">
        <v>357</v>
      </c>
      <c r="B29" s="21" t="s">
        <v>211</v>
      </c>
      <c r="C29" s="22" t="s">
        <v>227</v>
      </c>
      <c r="D29" s="22" t="s">
        <v>228</v>
      </c>
      <c r="E29" s="62" t="s">
        <v>328</v>
      </c>
      <c r="F29" s="22" t="s">
        <v>310</v>
      </c>
      <c r="G29" s="23">
        <f>SUM(N29:BE29)</f>
        <v>72.5</v>
      </c>
      <c r="H29" s="24"/>
      <c r="I29" s="24"/>
      <c r="J29" s="24"/>
      <c r="K29" s="24"/>
      <c r="L29" s="24"/>
      <c r="M29" s="24"/>
      <c r="N29" s="24"/>
      <c r="O29" s="24"/>
      <c r="P29" s="24"/>
      <c r="Q29" s="24"/>
      <c r="R29" s="24"/>
      <c r="S29" s="24"/>
      <c r="T29" s="24"/>
      <c r="U29" s="24"/>
      <c r="V29" s="24"/>
      <c r="W29" s="24"/>
      <c r="X29" s="24"/>
      <c r="Y29" s="24"/>
      <c r="Z29" s="24"/>
      <c r="AA29" s="24"/>
      <c r="AB29" s="24"/>
      <c r="AC29" s="24"/>
      <c r="AD29" s="25"/>
      <c r="AE29" s="25"/>
      <c r="AF29" s="25"/>
      <c r="AG29" s="25"/>
      <c r="AH29" s="25"/>
      <c r="AI29" s="25"/>
      <c r="AJ29" s="25"/>
      <c r="AK29" s="25"/>
      <c r="AL29" s="25"/>
      <c r="AM29" s="25"/>
      <c r="AN29" s="25">
        <v>29.5</v>
      </c>
      <c r="AO29" s="25"/>
      <c r="AP29" s="25"/>
      <c r="AQ29" s="25">
        <f>SUM(10+4)</f>
        <v>14</v>
      </c>
      <c r="AR29" s="25"/>
      <c r="AS29" s="25"/>
      <c r="AT29" s="25"/>
      <c r="AU29" s="25"/>
      <c r="AV29" s="25"/>
      <c r="AW29" s="25"/>
      <c r="AX29" s="25"/>
      <c r="AY29" s="25"/>
      <c r="AZ29" s="25"/>
      <c r="BA29" s="25"/>
      <c r="BB29" s="25">
        <v>29</v>
      </c>
      <c r="BC29" s="25"/>
      <c r="BD29" s="25"/>
      <c r="BE29" s="25"/>
    </row>
    <row r="30" spans="1:57" s="29" customFormat="1" ht="14.25" customHeight="1" thickBot="1">
      <c r="A30" s="66" t="s">
        <v>358</v>
      </c>
      <c r="B30" s="21" t="s">
        <v>146</v>
      </c>
      <c r="C30" s="22" t="s">
        <v>147</v>
      </c>
      <c r="D30" s="22" t="s">
        <v>148</v>
      </c>
      <c r="E30" s="22" t="s">
        <v>318</v>
      </c>
      <c r="F30" s="22" t="s">
        <v>318</v>
      </c>
      <c r="G30" s="23">
        <f>SUM(H30:BE30)</f>
        <v>71</v>
      </c>
      <c r="H30" s="24"/>
      <c r="I30" s="24"/>
      <c r="J30" s="24"/>
      <c r="K30" s="24"/>
      <c r="L30" s="24"/>
      <c r="M30" s="24"/>
      <c r="N30" s="24"/>
      <c r="O30" s="24"/>
      <c r="P30" s="24"/>
      <c r="Q30" s="24"/>
      <c r="R30" s="24"/>
      <c r="S30" s="24">
        <f>SUM(12.5+25)</f>
        <v>37.5</v>
      </c>
      <c r="T30" s="24"/>
      <c r="U30" s="24"/>
      <c r="V30" s="24"/>
      <c r="W30" s="24"/>
      <c r="X30" s="24"/>
      <c r="Y30" s="24"/>
      <c r="Z30" s="24"/>
      <c r="AA30" s="24"/>
      <c r="AB30" s="24"/>
      <c r="AC30" s="24"/>
      <c r="AD30" s="26"/>
      <c r="AE30" s="25"/>
      <c r="AF30" s="25"/>
      <c r="AG30" s="25"/>
      <c r="AH30" s="25"/>
      <c r="AI30" s="25"/>
      <c r="AJ30" s="25"/>
      <c r="AK30" s="25">
        <v>33.5</v>
      </c>
      <c r="AL30" s="25"/>
      <c r="AM30" s="25"/>
      <c r="AN30" s="25"/>
      <c r="AO30" s="25"/>
      <c r="AP30" s="25"/>
      <c r="AQ30" s="25"/>
      <c r="AR30" s="25"/>
      <c r="AS30" s="25"/>
      <c r="AT30" s="25"/>
      <c r="AU30" s="25"/>
      <c r="AV30" s="25"/>
      <c r="AW30" s="25"/>
      <c r="AX30" s="25"/>
      <c r="AY30" s="25"/>
      <c r="AZ30" s="25"/>
      <c r="BA30" s="25"/>
      <c r="BB30" s="25"/>
      <c r="BC30" s="25"/>
      <c r="BD30" s="25"/>
      <c r="BE30" s="25"/>
    </row>
    <row r="31" spans="1:57" s="29" customFormat="1" ht="14.25" customHeight="1" thickBot="1">
      <c r="A31" s="66" t="s">
        <v>359</v>
      </c>
      <c r="B31" s="21" t="s">
        <v>223</v>
      </c>
      <c r="C31" s="22" t="s">
        <v>213</v>
      </c>
      <c r="D31" s="22" t="s">
        <v>224</v>
      </c>
      <c r="E31" s="22" t="s">
        <v>311</v>
      </c>
      <c r="F31" s="28" t="s">
        <v>244</v>
      </c>
      <c r="G31" s="23">
        <f>SUM(R31:BE31)</f>
        <v>70</v>
      </c>
      <c r="H31" s="24"/>
      <c r="I31" s="24"/>
      <c r="J31" s="24"/>
      <c r="K31" s="24"/>
      <c r="L31" s="24"/>
      <c r="M31" s="24"/>
      <c r="N31" s="24"/>
      <c r="O31" s="24"/>
      <c r="P31" s="24"/>
      <c r="Q31" s="24"/>
      <c r="R31" s="24"/>
      <c r="S31" s="24"/>
      <c r="T31" s="24"/>
      <c r="U31" s="24"/>
      <c r="V31" s="24"/>
      <c r="W31" s="24"/>
      <c r="X31" s="24"/>
      <c r="Y31" s="24"/>
      <c r="Z31" s="24"/>
      <c r="AA31" s="24"/>
      <c r="AB31" s="24"/>
      <c r="AC31" s="24"/>
      <c r="AD31" s="25"/>
      <c r="AE31" s="25"/>
      <c r="AF31" s="25"/>
      <c r="AG31" s="25"/>
      <c r="AH31" s="25"/>
      <c r="AI31" s="25"/>
      <c r="AJ31" s="25"/>
      <c r="AK31" s="25"/>
      <c r="AL31" s="25"/>
      <c r="AM31" s="25"/>
      <c r="AN31" s="25"/>
      <c r="AO31" s="25"/>
      <c r="AP31" s="25"/>
      <c r="AQ31" s="25"/>
      <c r="AR31" s="25"/>
      <c r="AS31" s="25"/>
      <c r="AT31" s="25"/>
      <c r="AU31" s="25">
        <v>34.5</v>
      </c>
      <c r="AV31" s="25"/>
      <c r="AW31" s="25"/>
      <c r="AX31" s="25"/>
      <c r="AY31" s="25"/>
      <c r="AZ31" s="25"/>
      <c r="BA31" s="25"/>
      <c r="BB31" s="25"/>
      <c r="BC31" s="25">
        <v>35.5</v>
      </c>
      <c r="BD31" s="25"/>
      <c r="BE31" s="25"/>
    </row>
    <row r="32" spans="1:57" s="29" customFormat="1" ht="14.25" customHeight="1" thickBot="1">
      <c r="A32" s="66" t="s">
        <v>360</v>
      </c>
      <c r="B32" s="21" t="s">
        <v>206</v>
      </c>
      <c r="C32" s="22" t="s">
        <v>240</v>
      </c>
      <c r="D32" s="22" t="s">
        <v>241</v>
      </c>
      <c r="E32" s="22" t="s">
        <v>312</v>
      </c>
      <c r="F32" s="28" t="s">
        <v>242</v>
      </c>
      <c r="G32" s="23">
        <f>SUM(H32:BE32)</f>
        <v>69</v>
      </c>
      <c r="H32" s="24"/>
      <c r="I32" s="24"/>
      <c r="J32" s="24"/>
      <c r="K32" s="24"/>
      <c r="L32" s="24"/>
      <c r="M32" s="24"/>
      <c r="N32" s="24"/>
      <c r="O32" s="24"/>
      <c r="P32" s="24"/>
      <c r="Q32" s="24"/>
      <c r="R32" s="24"/>
      <c r="S32" s="24"/>
      <c r="T32" s="24"/>
      <c r="U32" s="24"/>
      <c r="V32" s="24"/>
      <c r="W32" s="24"/>
      <c r="X32" s="24"/>
      <c r="Y32" s="24"/>
      <c r="Z32" s="24"/>
      <c r="AA32" s="24"/>
      <c r="AB32" s="24"/>
      <c r="AC32" s="24"/>
      <c r="AD32" s="25"/>
      <c r="AE32" s="25"/>
      <c r="AF32" s="25"/>
      <c r="AG32" s="25"/>
      <c r="AH32" s="25"/>
      <c r="AI32" s="25"/>
      <c r="AJ32" s="25">
        <v>36</v>
      </c>
      <c r="AK32" s="25"/>
      <c r="AL32" s="25"/>
      <c r="AM32" s="25"/>
      <c r="AN32" s="25"/>
      <c r="AO32" s="25"/>
      <c r="AP32" s="25"/>
      <c r="AQ32" s="25">
        <f xml:space="preserve"> SUM(25+4+4)</f>
        <v>33</v>
      </c>
      <c r="AR32" s="25"/>
      <c r="AS32" s="25"/>
      <c r="AT32" s="25"/>
      <c r="AU32" s="25"/>
      <c r="AV32" s="25"/>
      <c r="AW32" s="25"/>
      <c r="AX32" s="25"/>
      <c r="AY32" s="25"/>
      <c r="AZ32" s="25"/>
      <c r="BA32" s="25"/>
      <c r="BB32" s="25"/>
      <c r="BC32" s="25"/>
      <c r="BD32" s="25"/>
      <c r="BE32" s="25"/>
    </row>
    <row r="33" spans="1:57" s="29" customFormat="1" ht="14.25" customHeight="1" thickBot="1">
      <c r="A33" s="66" t="s">
        <v>361</v>
      </c>
      <c r="B33" s="32" t="s">
        <v>79</v>
      </c>
      <c r="C33" s="33" t="s">
        <v>80</v>
      </c>
      <c r="D33" s="33" t="s">
        <v>81</v>
      </c>
      <c r="E33" s="33" t="s">
        <v>313</v>
      </c>
      <c r="F33" s="44" t="s">
        <v>82</v>
      </c>
      <c r="G33" s="23">
        <f>SUM(H33:BE33)</f>
        <v>67.5</v>
      </c>
      <c r="H33" s="24">
        <f>SUM(25+4+5)</f>
        <v>34</v>
      </c>
      <c r="I33" s="24">
        <f>SUM(4.5+25+4)</f>
        <v>33.5</v>
      </c>
      <c r="J33" s="24"/>
      <c r="K33" s="24"/>
      <c r="L33" s="24"/>
      <c r="M33" s="24"/>
      <c r="N33" s="24"/>
      <c r="O33" s="24"/>
      <c r="P33" s="24"/>
      <c r="Q33" s="24"/>
      <c r="R33" s="24"/>
      <c r="S33" s="24"/>
      <c r="T33" s="24"/>
      <c r="U33" s="24"/>
      <c r="V33" s="24"/>
      <c r="W33" s="24"/>
      <c r="X33" s="24"/>
      <c r="Y33" s="24"/>
      <c r="Z33" s="24"/>
      <c r="AA33" s="24"/>
      <c r="AB33" s="24"/>
      <c r="AC33" s="24"/>
      <c r="AD33" s="26"/>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row>
    <row r="34" spans="1:57" s="29" customFormat="1" ht="14.25" customHeight="1" thickBot="1">
      <c r="A34" s="66" t="s">
        <v>362</v>
      </c>
      <c r="B34" s="21" t="s">
        <v>48</v>
      </c>
      <c r="C34" s="22" t="s">
        <v>49</v>
      </c>
      <c r="D34" s="22" t="s">
        <v>247</v>
      </c>
      <c r="E34" s="22" t="s">
        <v>314</v>
      </c>
      <c r="F34" s="22" t="s">
        <v>309</v>
      </c>
      <c r="G34" s="23">
        <f>SUM(H34:BE34)</f>
        <v>67</v>
      </c>
      <c r="H34" s="24"/>
      <c r="I34" s="24"/>
      <c r="J34" s="24"/>
      <c r="K34" s="24"/>
      <c r="L34" s="24"/>
      <c r="M34" s="24"/>
      <c r="N34" s="24"/>
      <c r="O34" s="24"/>
      <c r="P34" s="24"/>
      <c r="Q34" s="24"/>
      <c r="R34" s="24"/>
      <c r="S34" s="24"/>
      <c r="T34" s="24"/>
      <c r="U34" s="24"/>
      <c r="V34" s="24"/>
      <c r="W34" s="24"/>
      <c r="X34" s="24"/>
      <c r="Y34" s="24"/>
      <c r="Z34" s="24"/>
      <c r="AA34" s="24"/>
      <c r="AB34" s="24"/>
      <c r="AC34" s="24"/>
      <c r="AD34" s="25"/>
      <c r="AE34" s="25"/>
      <c r="AF34" s="25"/>
      <c r="AG34" s="25"/>
      <c r="AH34" s="25"/>
      <c r="AI34" s="25"/>
      <c r="AJ34" s="25">
        <v>32</v>
      </c>
      <c r="AK34" s="25"/>
      <c r="AL34" s="25"/>
      <c r="AM34" s="25"/>
      <c r="AN34" s="25"/>
      <c r="AO34" s="25"/>
      <c r="AP34" s="25"/>
      <c r="AQ34" s="25">
        <f>SUM(25+6+4)</f>
        <v>35</v>
      </c>
      <c r="AR34" s="25"/>
      <c r="AS34" s="25"/>
      <c r="AT34" s="25"/>
      <c r="AU34" s="25"/>
      <c r="AV34" s="25"/>
      <c r="AW34" s="25"/>
      <c r="AX34" s="25"/>
      <c r="AY34" s="25"/>
      <c r="AZ34" s="25"/>
      <c r="BA34" s="25"/>
      <c r="BB34" s="25"/>
      <c r="BC34" s="25"/>
      <c r="BD34" s="25"/>
      <c r="BE34" s="25"/>
    </row>
    <row r="35" spans="1:57" s="29" customFormat="1" ht="14.25" customHeight="1" thickBot="1">
      <c r="A35" s="66" t="s">
        <v>363</v>
      </c>
      <c r="B35" s="35" t="s">
        <v>84</v>
      </c>
      <c r="C35" s="36" t="s">
        <v>9</v>
      </c>
      <c r="D35" s="36" t="s">
        <v>10</v>
      </c>
      <c r="E35" s="31" t="s">
        <v>306</v>
      </c>
      <c r="F35" s="31" t="s">
        <v>315</v>
      </c>
      <c r="G35" s="23">
        <f>SUM(H35:BE35)</f>
        <v>66.5</v>
      </c>
      <c r="H35" s="24"/>
      <c r="I35" s="24"/>
      <c r="J35" s="24"/>
      <c r="K35" s="24"/>
      <c r="L35" s="24"/>
      <c r="M35" s="24"/>
      <c r="N35" s="24"/>
      <c r="O35" s="24"/>
      <c r="P35" s="24"/>
      <c r="Q35" s="24"/>
      <c r="R35" s="24"/>
      <c r="S35" s="24">
        <f>SUM(12.5+50+4)</f>
        <v>66.5</v>
      </c>
      <c r="T35" s="24"/>
      <c r="U35" s="24"/>
      <c r="V35" s="24"/>
      <c r="W35" s="24"/>
      <c r="X35" s="24"/>
      <c r="Y35" s="24"/>
      <c r="Z35" s="24"/>
      <c r="AA35" s="24"/>
      <c r="AB35" s="24"/>
      <c r="AC35" s="24"/>
      <c r="AD35" s="26"/>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row>
    <row r="36" spans="1:57" s="29" customFormat="1" ht="14.25" customHeight="1" thickBot="1">
      <c r="A36" s="66" t="s">
        <v>364</v>
      </c>
      <c r="B36" s="21" t="s">
        <v>210</v>
      </c>
      <c r="C36" s="22" t="s">
        <v>48</v>
      </c>
      <c r="D36" s="22" t="s">
        <v>51</v>
      </c>
      <c r="E36" s="22" t="s">
        <v>308</v>
      </c>
      <c r="F36" s="22" t="s">
        <v>308</v>
      </c>
      <c r="G36" s="23">
        <f>SUM(H36:BE36)</f>
        <v>65.5</v>
      </c>
      <c r="H36" s="24"/>
      <c r="I36" s="24"/>
      <c r="J36" s="24"/>
      <c r="K36" s="24"/>
      <c r="L36" s="24"/>
      <c r="M36" s="24"/>
      <c r="N36" s="24"/>
      <c r="O36" s="24"/>
      <c r="P36" s="24"/>
      <c r="Q36" s="24"/>
      <c r="R36" s="24"/>
      <c r="S36" s="24"/>
      <c r="T36" s="24"/>
      <c r="U36" s="24"/>
      <c r="V36" s="24"/>
      <c r="W36" s="24"/>
      <c r="X36" s="24"/>
      <c r="Y36" s="24"/>
      <c r="Z36" s="24"/>
      <c r="AA36" s="24"/>
      <c r="AB36" s="24"/>
      <c r="AC36" s="24"/>
      <c r="AD36" s="25"/>
      <c r="AE36" s="25"/>
      <c r="AF36" s="25"/>
      <c r="AG36" s="25"/>
      <c r="AH36" s="25">
        <f>SUM(2+25+4)</f>
        <v>31</v>
      </c>
      <c r="AI36" s="25"/>
      <c r="AJ36" s="25"/>
      <c r="AK36" s="25"/>
      <c r="AL36" s="25"/>
      <c r="AM36" s="25"/>
      <c r="AN36" s="25">
        <v>34.5</v>
      </c>
      <c r="AO36" s="25"/>
      <c r="AP36" s="25"/>
      <c r="AQ36" s="25"/>
      <c r="AR36" s="25"/>
      <c r="AS36" s="25"/>
      <c r="AT36" s="25"/>
      <c r="AU36" s="25"/>
      <c r="AV36" s="25"/>
      <c r="AW36" s="25"/>
      <c r="AX36" s="25"/>
      <c r="AY36" s="25"/>
      <c r="AZ36" s="25"/>
      <c r="BA36" s="25"/>
      <c r="BB36" s="25"/>
      <c r="BC36" s="25"/>
      <c r="BD36" s="25"/>
      <c r="BE36" s="25"/>
    </row>
    <row r="37" spans="1:57" s="29" customFormat="1" ht="14.25" customHeight="1" thickBot="1">
      <c r="A37" s="66" t="s">
        <v>365</v>
      </c>
      <c r="B37" s="35" t="s">
        <v>0</v>
      </c>
      <c r="C37" s="36" t="s">
        <v>1</v>
      </c>
      <c r="D37" s="36" t="s">
        <v>2</v>
      </c>
      <c r="E37" s="31" t="s">
        <v>316</v>
      </c>
      <c r="F37" s="31" t="s">
        <v>304</v>
      </c>
      <c r="G37" s="23">
        <f>SUM(H37:BE37)</f>
        <v>65.5</v>
      </c>
      <c r="H37" s="24"/>
      <c r="I37" s="24"/>
      <c r="J37" s="24"/>
      <c r="K37" s="24"/>
      <c r="L37" s="24">
        <v>32</v>
      </c>
      <c r="M37" s="24"/>
      <c r="N37" s="25"/>
      <c r="O37" s="25"/>
      <c r="P37" s="24"/>
      <c r="Q37" s="24"/>
      <c r="R37" s="24"/>
      <c r="S37" s="24"/>
      <c r="T37" s="24"/>
      <c r="U37" s="24"/>
      <c r="V37" s="24"/>
      <c r="W37" s="24"/>
      <c r="X37" s="24"/>
      <c r="Y37" s="24"/>
      <c r="Z37" s="24">
        <f>SUM(4.5+24+5)</f>
        <v>33.5</v>
      </c>
      <c r="AA37" s="24"/>
      <c r="AB37" s="24"/>
      <c r="AC37" s="24"/>
      <c r="AD37" s="26"/>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row>
    <row r="38" spans="1:57" s="29" customFormat="1" ht="14.25" customHeight="1" thickBot="1">
      <c r="A38" s="66" t="s">
        <v>366</v>
      </c>
      <c r="B38" s="35" t="s">
        <v>50</v>
      </c>
      <c r="C38" s="36" t="s">
        <v>48</v>
      </c>
      <c r="D38" s="36" t="s">
        <v>51</v>
      </c>
      <c r="E38" s="45" t="s">
        <v>52</v>
      </c>
      <c r="F38" s="31" t="s">
        <v>308</v>
      </c>
      <c r="G38" s="23">
        <f>SUM(H38:BE38)</f>
        <v>64.5</v>
      </c>
      <c r="H38" s="24"/>
      <c r="I38" s="24"/>
      <c r="J38" s="24"/>
      <c r="K38" s="24">
        <f>SUM(2+25+5)</f>
        <v>32</v>
      </c>
      <c r="L38" s="24"/>
      <c r="M38" s="24"/>
      <c r="N38" s="24"/>
      <c r="O38" s="24"/>
      <c r="P38" s="24"/>
      <c r="Q38" s="24">
        <f>SUM(1.5+25+6)</f>
        <v>32.5</v>
      </c>
      <c r="R38" s="24"/>
      <c r="S38" s="24"/>
      <c r="T38" s="24"/>
      <c r="U38" s="24"/>
      <c r="V38" s="24"/>
      <c r="W38" s="24"/>
      <c r="X38" s="24"/>
      <c r="Y38" s="24"/>
      <c r="Z38" s="24"/>
      <c r="AA38" s="24"/>
      <c r="AB38" s="24"/>
      <c r="AC38" s="24"/>
      <c r="AD38" s="26"/>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row>
    <row r="39" spans="1:57" s="29" customFormat="1" ht="14.25" customHeight="1" thickBot="1">
      <c r="A39" s="66" t="s">
        <v>367</v>
      </c>
      <c r="B39" s="35" t="s">
        <v>60</v>
      </c>
      <c r="C39" s="36" t="s">
        <v>39</v>
      </c>
      <c r="D39" s="36" t="s">
        <v>40</v>
      </c>
      <c r="E39" s="44" t="s">
        <v>313</v>
      </c>
      <c r="F39" s="45" t="s">
        <v>61</v>
      </c>
      <c r="G39" s="23">
        <f>SUM(H39:BE39)</f>
        <v>64.5</v>
      </c>
      <c r="H39" s="24"/>
      <c r="I39" s="24"/>
      <c r="J39" s="24"/>
      <c r="K39" s="24"/>
      <c r="L39" s="24"/>
      <c r="M39" s="24"/>
      <c r="N39" s="24"/>
      <c r="O39" s="24"/>
      <c r="P39" s="24"/>
      <c r="Q39" s="24"/>
      <c r="R39" s="24"/>
      <c r="S39" s="24"/>
      <c r="T39" s="24">
        <f>SUM(1+25+6)</f>
        <v>32</v>
      </c>
      <c r="U39" s="24"/>
      <c r="V39" s="24"/>
      <c r="W39" s="24"/>
      <c r="X39" s="24"/>
      <c r="Y39" s="24"/>
      <c r="Z39" s="24"/>
      <c r="AA39" s="24"/>
      <c r="AB39" s="24"/>
      <c r="AC39" s="24"/>
      <c r="AD39" s="26"/>
      <c r="AE39" s="25"/>
      <c r="AF39" s="25"/>
      <c r="AG39" s="25"/>
      <c r="AH39" s="25"/>
      <c r="AI39" s="25"/>
      <c r="AJ39" s="25"/>
      <c r="AK39" s="25"/>
      <c r="AL39" s="25"/>
      <c r="AM39" s="25"/>
      <c r="AN39" s="25"/>
      <c r="AO39" s="25"/>
      <c r="AP39" s="25">
        <v>32.5</v>
      </c>
      <c r="AQ39" s="25"/>
      <c r="AR39" s="25"/>
      <c r="AS39" s="25"/>
      <c r="AT39" s="25"/>
      <c r="AU39" s="25"/>
      <c r="AV39" s="25"/>
      <c r="AW39" s="25"/>
      <c r="AX39" s="25"/>
      <c r="AY39" s="25"/>
      <c r="AZ39" s="25"/>
      <c r="BA39" s="25"/>
      <c r="BB39" s="25"/>
      <c r="BC39" s="25"/>
      <c r="BD39" s="25"/>
      <c r="BE39" s="25"/>
    </row>
    <row r="40" spans="1:57" s="29" customFormat="1" ht="14.25" customHeight="1" thickBot="1">
      <c r="A40" s="66" t="s">
        <v>368</v>
      </c>
      <c r="B40" s="21" t="s">
        <v>145</v>
      </c>
      <c r="C40" s="22" t="s">
        <v>41</v>
      </c>
      <c r="D40" s="22" t="s">
        <v>17</v>
      </c>
      <c r="E40" s="22" t="s">
        <v>315</v>
      </c>
      <c r="F40" s="22" t="s">
        <v>315</v>
      </c>
      <c r="G40" s="23">
        <f>SUM(H40:BE40)</f>
        <v>62.5</v>
      </c>
      <c r="H40" s="24"/>
      <c r="I40" s="24"/>
      <c r="J40" s="24"/>
      <c r="K40" s="24"/>
      <c r="L40" s="24"/>
      <c r="M40" s="24"/>
      <c r="N40" s="25"/>
      <c r="O40" s="25"/>
      <c r="P40" s="24"/>
      <c r="Q40" s="24"/>
      <c r="R40" s="24"/>
      <c r="S40" s="24">
        <v>62.5</v>
      </c>
      <c r="T40" s="24"/>
      <c r="U40" s="24"/>
      <c r="V40" s="24"/>
      <c r="W40" s="24"/>
      <c r="X40" s="24"/>
      <c r="Y40" s="24"/>
      <c r="Z40" s="24"/>
      <c r="AA40" s="24"/>
      <c r="AB40" s="24"/>
      <c r="AC40" s="24"/>
      <c r="AD40" s="26"/>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row>
    <row r="41" spans="1:57" s="29" customFormat="1" ht="14.25" customHeight="1" thickBot="1">
      <c r="A41" s="66" t="s">
        <v>369</v>
      </c>
      <c r="B41" s="35" t="s">
        <v>22</v>
      </c>
      <c r="C41" s="36" t="s">
        <v>23</v>
      </c>
      <c r="D41" s="36" t="s">
        <v>24</v>
      </c>
      <c r="E41" s="31" t="s">
        <v>306</v>
      </c>
      <c r="F41" s="45" t="s">
        <v>25</v>
      </c>
      <c r="G41" s="23">
        <f>SUM(H41:BE41)</f>
        <v>62.5</v>
      </c>
      <c r="H41" s="24"/>
      <c r="I41" s="24"/>
      <c r="J41" s="24"/>
      <c r="K41" s="24"/>
      <c r="L41" s="24"/>
      <c r="M41" s="24"/>
      <c r="N41" s="24"/>
      <c r="O41" s="24"/>
      <c r="P41" s="24"/>
      <c r="Q41" s="24"/>
      <c r="R41" s="24"/>
      <c r="S41" s="24">
        <f>SUM(12.5+50)</f>
        <v>62.5</v>
      </c>
      <c r="T41" s="24"/>
      <c r="U41" s="24"/>
      <c r="V41" s="24"/>
      <c r="W41" s="24"/>
      <c r="X41" s="24"/>
      <c r="Y41" s="24"/>
      <c r="Z41" s="24"/>
      <c r="AA41" s="24"/>
      <c r="AB41" s="24"/>
      <c r="AC41" s="24"/>
      <c r="AD41" s="26"/>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row>
    <row r="42" spans="1:57" s="29" customFormat="1" ht="14.25" customHeight="1" thickBot="1">
      <c r="A42" s="66" t="s">
        <v>370</v>
      </c>
      <c r="B42" s="48" t="s">
        <v>327</v>
      </c>
      <c r="C42" s="22" t="s">
        <v>227</v>
      </c>
      <c r="D42" s="22" t="s">
        <v>256</v>
      </c>
      <c r="E42" s="60" t="s">
        <v>328</v>
      </c>
      <c r="F42" s="44"/>
      <c r="G42" s="23">
        <f>SUM(H42:BE42)</f>
        <v>60.5</v>
      </c>
      <c r="H42" s="24"/>
      <c r="I42" s="24"/>
      <c r="J42" s="24"/>
      <c r="K42" s="24"/>
      <c r="L42" s="24"/>
      <c r="M42" s="24"/>
      <c r="N42" s="24"/>
      <c r="O42" s="24"/>
      <c r="P42" s="24"/>
      <c r="Q42" s="24"/>
      <c r="R42" s="24"/>
      <c r="S42" s="24"/>
      <c r="T42" s="24"/>
      <c r="U42" s="24"/>
      <c r="V42" s="24"/>
      <c r="W42" s="24"/>
      <c r="X42" s="24"/>
      <c r="Y42" s="24"/>
      <c r="Z42" s="24"/>
      <c r="AA42" s="24"/>
      <c r="AB42" s="24"/>
      <c r="AC42" s="24"/>
      <c r="AD42" s="25"/>
      <c r="AE42" s="25"/>
      <c r="AF42" s="25"/>
      <c r="AG42" s="25"/>
      <c r="AH42" s="25"/>
      <c r="AI42" s="25"/>
      <c r="AJ42" s="25">
        <v>12</v>
      </c>
      <c r="AK42" s="25"/>
      <c r="AL42" s="25"/>
      <c r="AM42" s="25"/>
      <c r="AN42" s="25">
        <v>25</v>
      </c>
      <c r="AO42" s="25"/>
      <c r="AP42" s="25"/>
      <c r="AQ42" s="25"/>
      <c r="AR42" s="25"/>
      <c r="AS42" s="25"/>
      <c r="AT42" s="25"/>
      <c r="AU42" s="25">
        <v>13.5</v>
      </c>
      <c r="AV42" s="25"/>
      <c r="AW42" s="25"/>
      <c r="AX42" s="25"/>
      <c r="AY42" s="25"/>
      <c r="AZ42" s="25"/>
      <c r="BA42" s="25"/>
      <c r="BB42" s="25">
        <v>10</v>
      </c>
      <c r="BC42" s="25"/>
      <c r="BD42" s="25"/>
      <c r="BE42" s="25"/>
    </row>
    <row r="43" spans="1:57" s="29" customFormat="1" ht="14.25" customHeight="1" thickBot="1">
      <c r="A43" s="66" t="s">
        <v>371</v>
      </c>
      <c r="B43" s="21" t="s">
        <v>203</v>
      </c>
      <c r="C43" s="22" t="s">
        <v>234</v>
      </c>
      <c r="D43" s="22" t="s">
        <v>235</v>
      </c>
      <c r="E43" s="28" t="s">
        <v>237</v>
      </c>
      <c r="F43" s="28" t="s">
        <v>236</v>
      </c>
      <c r="G43" s="23">
        <f>SUM(H43:BE43)</f>
        <v>59</v>
      </c>
      <c r="H43" s="24"/>
      <c r="I43" s="24"/>
      <c r="J43" s="24"/>
      <c r="K43" s="24"/>
      <c r="L43" s="24"/>
      <c r="M43" s="24"/>
      <c r="N43" s="24"/>
      <c r="O43" s="24"/>
      <c r="P43" s="24"/>
      <c r="Q43" s="24"/>
      <c r="R43" s="24"/>
      <c r="S43" s="24"/>
      <c r="T43" s="24"/>
      <c r="U43" s="24"/>
      <c r="V43" s="24"/>
      <c r="W43" s="24"/>
      <c r="X43" s="24"/>
      <c r="Y43" s="24"/>
      <c r="Z43" s="24"/>
      <c r="AA43" s="24"/>
      <c r="AB43" s="24"/>
      <c r="AC43" s="24"/>
      <c r="AD43" s="25"/>
      <c r="AE43" s="25"/>
      <c r="AF43" s="25"/>
      <c r="AG43" s="25"/>
      <c r="AH43" s="25"/>
      <c r="AI43" s="25"/>
      <c r="AJ43" s="25"/>
      <c r="AK43" s="25"/>
      <c r="AL43" s="25">
        <v>32.5</v>
      </c>
      <c r="AM43" s="25"/>
      <c r="AN43" s="25"/>
      <c r="AO43" s="25"/>
      <c r="AP43" s="25">
        <v>26.5</v>
      </c>
      <c r="AQ43" s="25"/>
      <c r="AR43" s="25"/>
      <c r="AS43" s="25"/>
      <c r="AT43" s="25"/>
      <c r="AU43" s="25"/>
      <c r="AV43" s="25"/>
      <c r="AW43" s="25"/>
      <c r="AX43" s="25"/>
      <c r="AY43" s="25"/>
      <c r="AZ43" s="25"/>
      <c r="BA43" s="25"/>
      <c r="BB43" s="25"/>
      <c r="BC43" s="25"/>
      <c r="BD43" s="25"/>
      <c r="BE43" s="25"/>
    </row>
    <row r="44" spans="1:57" s="29" customFormat="1" ht="14.25" customHeight="1" thickBot="1">
      <c r="A44" s="66" t="s">
        <v>372</v>
      </c>
      <c r="B44" s="30" t="s">
        <v>216</v>
      </c>
      <c r="C44" s="22" t="s">
        <v>218</v>
      </c>
      <c r="D44" s="22" t="s">
        <v>217</v>
      </c>
      <c r="E44" s="22" t="s">
        <v>317</v>
      </c>
      <c r="F44" s="28" t="s">
        <v>251</v>
      </c>
      <c r="G44" s="23">
        <f>SUM(M44:BE44)</f>
        <v>58</v>
      </c>
      <c r="H44" s="24"/>
      <c r="I44" s="24"/>
      <c r="J44" s="24"/>
      <c r="K44" s="24"/>
      <c r="L44" s="24"/>
      <c r="M44" s="24"/>
      <c r="N44" s="24"/>
      <c r="O44" s="24"/>
      <c r="P44" s="24"/>
      <c r="Q44" s="24"/>
      <c r="R44" s="24"/>
      <c r="S44" s="24"/>
      <c r="T44" s="24"/>
      <c r="U44" s="24"/>
      <c r="V44" s="24"/>
      <c r="W44" s="24"/>
      <c r="X44" s="24"/>
      <c r="Y44" s="24"/>
      <c r="Z44" s="24"/>
      <c r="AA44" s="24"/>
      <c r="AB44" s="24"/>
      <c r="AC44" s="24"/>
      <c r="AD44" s="25"/>
      <c r="AE44" s="25"/>
      <c r="AF44" s="25"/>
      <c r="AG44" s="25"/>
      <c r="AH44" s="25"/>
      <c r="AI44" s="25"/>
      <c r="AJ44" s="25"/>
      <c r="AK44" s="25"/>
      <c r="AL44" s="25"/>
      <c r="AM44" s="25"/>
      <c r="AN44" s="25"/>
      <c r="AO44" s="25"/>
      <c r="AP44" s="25"/>
      <c r="AQ44" s="25"/>
      <c r="AR44" s="25">
        <v>26.5</v>
      </c>
      <c r="AS44" s="25"/>
      <c r="AT44" s="25"/>
      <c r="AU44" s="25"/>
      <c r="AV44" s="25">
        <f>SUM(25+0.5+6)</f>
        <v>31.5</v>
      </c>
      <c r="AW44" s="25"/>
      <c r="AX44" s="25"/>
      <c r="AY44" s="25"/>
      <c r="AZ44" s="25"/>
      <c r="BA44" s="25"/>
      <c r="BB44" s="25"/>
      <c r="BC44" s="25"/>
      <c r="BD44" s="25"/>
      <c r="BE44" s="25"/>
    </row>
    <row r="45" spans="1:57" s="29" customFormat="1" ht="14.25" customHeight="1" thickBot="1">
      <c r="A45" s="66" t="s">
        <v>373</v>
      </c>
      <c r="B45" s="21" t="s">
        <v>125</v>
      </c>
      <c r="C45" s="22" t="s">
        <v>11</v>
      </c>
      <c r="D45" s="22" t="s">
        <v>19</v>
      </c>
      <c r="E45" s="31" t="s">
        <v>300</v>
      </c>
      <c r="F45" s="28" t="s">
        <v>126</v>
      </c>
      <c r="G45" s="23">
        <f>SUM(H45:BE45)</f>
        <v>46</v>
      </c>
      <c r="H45" s="24"/>
      <c r="I45" s="24"/>
      <c r="J45" s="24"/>
      <c r="K45" s="24"/>
      <c r="L45" s="24"/>
      <c r="M45" s="24"/>
      <c r="N45" s="24"/>
      <c r="O45" s="24"/>
      <c r="P45" s="24">
        <f>SUM(2.5+25+4)</f>
        <v>31.5</v>
      </c>
      <c r="Q45" s="24"/>
      <c r="R45" s="24"/>
      <c r="S45" s="24"/>
      <c r="T45" s="24"/>
      <c r="U45" s="24"/>
      <c r="V45" s="24"/>
      <c r="W45" s="24"/>
      <c r="X45" s="24">
        <f>SUM(4.5+10)</f>
        <v>14.5</v>
      </c>
      <c r="Y45" s="24"/>
      <c r="Z45" s="24"/>
      <c r="AA45" s="24"/>
      <c r="AB45" s="24"/>
      <c r="AC45" s="24"/>
      <c r="AD45" s="26"/>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row>
    <row r="46" spans="1:57" s="29" customFormat="1" ht="14.25" customHeight="1" thickBot="1">
      <c r="A46" s="66" t="s">
        <v>374</v>
      </c>
      <c r="B46" s="21" t="s">
        <v>179</v>
      </c>
      <c r="C46" s="22" t="s">
        <v>77</v>
      </c>
      <c r="D46" s="22" t="s">
        <v>56</v>
      </c>
      <c r="E46" s="61" t="s">
        <v>78</v>
      </c>
      <c r="F46" s="31" t="s">
        <v>180</v>
      </c>
      <c r="G46" s="23">
        <f>SUM(H46:BE46)</f>
        <v>43</v>
      </c>
      <c r="H46" s="24"/>
      <c r="I46" s="24"/>
      <c r="J46" s="24"/>
      <c r="K46" s="24"/>
      <c r="L46" s="24"/>
      <c r="M46" s="24"/>
      <c r="N46" s="24"/>
      <c r="O46" s="24"/>
      <c r="P46" s="24"/>
      <c r="Q46" s="24"/>
      <c r="R46" s="24"/>
      <c r="S46" s="24"/>
      <c r="T46" s="24"/>
      <c r="U46" s="24"/>
      <c r="V46" s="24"/>
      <c r="W46" s="24"/>
      <c r="X46" s="24"/>
      <c r="Y46" s="24"/>
      <c r="Z46" s="24"/>
      <c r="AA46" s="24">
        <f>SUM(1.5+25+5)</f>
        <v>31.5</v>
      </c>
      <c r="AB46" s="24"/>
      <c r="AC46" s="24"/>
      <c r="AD46" s="26"/>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v>11.5</v>
      </c>
      <c r="BD46" s="25"/>
      <c r="BE46" s="25"/>
    </row>
    <row r="47" spans="1:57" s="29" customFormat="1" ht="14.25" customHeight="1" thickBot="1">
      <c r="A47" s="66" t="s">
        <v>375</v>
      </c>
      <c r="B47" s="35" t="s">
        <v>329</v>
      </c>
      <c r="C47" s="36" t="s">
        <v>27</v>
      </c>
      <c r="D47" s="36" t="s">
        <v>66</v>
      </c>
      <c r="E47" s="60" t="s">
        <v>328</v>
      </c>
      <c r="F47" s="45" t="s">
        <v>67</v>
      </c>
      <c r="G47" s="23">
        <f>SUM(Q47:BE47)</f>
        <v>40.5</v>
      </c>
      <c r="H47" s="24"/>
      <c r="I47" s="24"/>
      <c r="J47" s="24"/>
      <c r="K47" s="24"/>
      <c r="L47" s="24"/>
      <c r="M47" s="24"/>
      <c r="N47" s="24"/>
      <c r="O47" s="24"/>
      <c r="P47" s="24"/>
      <c r="Q47" s="24">
        <f>SUM(1.5+10)</f>
        <v>11.5</v>
      </c>
      <c r="R47" s="24"/>
      <c r="S47" s="24"/>
      <c r="T47" s="24"/>
      <c r="U47" s="24"/>
      <c r="V47" s="24"/>
      <c r="W47" s="24"/>
      <c r="X47" s="24"/>
      <c r="Y47" s="24"/>
      <c r="Z47" s="24"/>
      <c r="AA47" s="24"/>
      <c r="AB47" s="24"/>
      <c r="AC47" s="24"/>
      <c r="AD47" s="26"/>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v>29</v>
      </c>
      <c r="BC47" s="25"/>
      <c r="BD47" s="25"/>
      <c r="BE47" s="25"/>
    </row>
    <row r="48" spans="1:57" s="29" customFormat="1" ht="14.25" customHeight="1" thickBot="1">
      <c r="A48" s="66" t="s">
        <v>376</v>
      </c>
      <c r="B48" s="21" t="s">
        <v>264</v>
      </c>
      <c r="C48" s="22" t="s">
        <v>33</v>
      </c>
      <c r="D48" s="22" t="s">
        <v>265</v>
      </c>
      <c r="E48" s="22" t="s">
        <v>303</v>
      </c>
      <c r="F48" s="44"/>
      <c r="G48" s="23">
        <f>SUBTOTAL(9,K48:BE48)</f>
        <v>39</v>
      </c>
      <c r="H48" s="24"/>
      <c r="I48" s="24"/>
      <c r="J48" s="24"/>
      <c r="K48" s="24"/>
      <c r="L48" s="24"/>
      <c r="M48" s="24"/>
      <c r="N48" s="24"/>
      <c r="O48" s="24"/>
      <c r="P48" s="24"/>
      <c r="Q48" s="24"/>
      <c r="R48" s="24"/>
      <c r="S48" s="24"/>
      <c r="T48" s="24"/>
      <c r="U48" s="24"/>
      <c r="V48" s="24"/>
      <c r="W48" s="24"/>
      <c r="X48" s="24"/>
      <c r="Y48" s="24"/>
      <c r="Z48" s="24"/>
      <c r="AA48" s="24"/>
      <c r="AB48" s="24"/>
      <c r="AC48" s="24"/>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v>39</v>
      </c>
      <c r="BC48" s="25"/>
      <c r="BD48" s="25"/>
      <c r="BE48" s="25"/>
    </row>
    <row r="49" spans="1:57" s="29" customFormat="1" ht="14.25" customHeight="1" thickBot="1">
      <c r="A49" s="66" t="s">
        <v>377</v>
      </c>
      <c r="B49" s="30" t="s">
        <v>232</v>
      </c>
      <c r="C49" s="22" t="s">
        <v>15</v>
      </c>
      <c r="D49" s="22" t="s">
        <v>238</v>
      </c>
      <c r="E49" s="22" t="s">
        <v>308</v>
      </c>
      <c r="F49" s="28" t="s">
        <v>239</v>
      </c>
      <c r="G49" s="23">
        <f>SUM(H49:BE49)</f>
        <v>38.5</v>
      </c>
      <c r="H49" s="24"/>
      <c r="I49" s="24"/>
      <c r="J49" s="24"/>
      <c r="K49" s="24"/>
      <c r="L49" s="24"/>
      <c r="M49" s="24">
        <v>12</v>
      </c>
      <c r="N49" s="24"/>
      <c r="O49" s="24"/>
      <c r="P49" s="24"/>
      <c r="Q49" s="24"/>
      <c r="R49" s="24"/>
      <c r="S49" s="24"/>
      <c r="T49" s="24"/>
      <c r="U49" s="24"/>
      <c r="V49" s="24">
        <v>26.5</v>
      </c>
      <c r="W49" s="24"/>
      <c r="X49" s="24"/>
      <c r="Y49" s="24"/>
      <c r="Z49" s="24"/>
      <c r="AA49" s="24"/>
      <c r="AB49" s="24"/>
      <c r="AC49" s="24"/>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row>
    <row r="50" spans="1:57" s="29" customFormat="1" ht="14.25" customHeight="1" thickBot="1">
      <c r="A50" s="66" t="s">
        <v>378</v>
      </c>
      <c r="B50" s="35" t="s">
        <v>28</v>
      </c>
      <c r="C50" s="36" t="s">
        <v>29</v>
      </c>
      <c r="D50" s="36" t="s">
        <v>30</v>
      </c>
      <c r="E50" s="45" t="s">
        <v>31</v>
      </c>
      <c r="F50" s="45" t="s">
        <v>31</v>
      </c>
      <c r="G50" s="23">
        <f>SUM(H50:BE50)</f>
        <v>37.5</v>
      </c>
      <c r="H50" s="24"/>
      <c r="I50" s="24"/>
      <c r="J50" s="24"/>
      <c r="K50" s="24"/>
      <c r="L50" s="24"/>
      <c r="M50" s="24"/>
      <c r="N50" s="24"/>
      <c r="O50" s="24"/>
      <c r="P50" s="24"/>
      <c r="Q50" s="24"/>
      <c r="R50" s="24"/>
      <c r="S50" s="24">
        <f>SUM(12.5+25)</f>
        <v>37.5</v>
      </c>
      <c r="T50" s="24"/>
      <c r="U50" s="24"/>
      <c r="V50" s="24"/>
      <c r="W50" s="24"/>
      <c r="X50" s="24"/>
      <c r="Y50" s="24"/>
      <c r="Z50" s="24"/>
      <c r="AA50" s="24"/>
      <c r="AB50" s="24"/>
      <c r="AC50" s="24"/>
      <c r="AD50" s="26"/>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row>
    <row r="51" spans="1:57" s="29" customFormat="1" ht="14.25" customHeight="1" thickBot="1">
      <c r="A51" s="66" t="s">
        <v>379</v>
      </c>
      <c r="B51" s="21" t="s">
        <v>95</v>
      </c>
      <c r="C51" s="36" t="s">
        <v>96</v>
      </c>
      <c r="D51" s="36" t="s">
        <v>97</v>
      </c>
      <c r="E51" s="31" t="s">
        <v>315</v>
      </c>
      <c r="F51" s="31" t="s">
        <v>302</v>
      </c>
      <c r="G51" s="23">
        <f>SUM(H51:BE51)</f>
        <v>37.5</v>
      </c>
      <c r="H51" s="24">
        <v>15</v>
      </c>
      <c r="I51" s="24"/>
      <c r="J51" s="24"/>
      <c r="K51" s="24"/>
      <c r="L51" s="24"/>
      <c r="M51" s="24"/>
      <c r="N51" s="25"/>
      <c r="O51" s="25"/>
      <c r="P51" s="24"/>
      <c r="Q51" s="24"/>
      <c r="R51" s="24"/>
      <c r="S51" s="24">
        <f>SUM(12.5+10)</f>
        <v>22.5</v>
      </c>
      <c r="T51" s="24"/>
      <c r="U51" s="24"/>
      <c r="V51" s="24"/>
      <c r="W51" s="24"/>
      <c r="X51" s="24"/>
      <c r="Y51" s="24"/>
      <c r="Z51" s="24"/>
      <c r="AA51" s="24"/>
      <c r="AB51" s="24"/>
      <c r="AC51" s="24"/>
      <c r="AD51" s="26"/>
      <c r="AE51" s="25"/>
      <c r="AF51" s="25"/>
      <c r="AG51" s="25"/>
      <c r="AH51" s="25"/>
      <c r="AI51" s="25"/>
      <c r="AJ51" s="25"/>
      <c r="AK51" s="25"/>
      <c r="AL51" s="25"/>
      <c r="AM51" s="25"/>
      <c r="AN51" s="25"/>
      <c r="AO51" s="25"/>
      <c r="AP51" s="25"/>
      <c r="AQ51" s="25"/>
      <c r="AR51" s="25"/>
      <c r="AS51" s="25"/>
      <c r="AT51" s="25"/>
      <c r="AU51" s="25"/>
      <c r="AV51" s="25"/>
      <c r="AW51" s="25"/>
      <c r="AX51" s="25"/>
      <c r="AY51" s="46"/>
      <c r="AZ51" s="25"/>
      <c r="BA51" s="25"/>
      <c r="BB51" s="25"/>
      <c r="BC51" s="25"/>
      <c r="BD51" s="25"/>
      <c r="BE51" s="25"/>
    </row>
    <row r="52" spans="1:57" s="29" customFormat="1" ht="14.25" customHeight="1" thickBot="1">
      <c r="A52" s="66" t="s">
        <v>380</v>
      </c>
      <c r="B52" s="21" t="s">
        <v>136</v>
      </c>
      <c r="C52" s="36" t="s">
        <v>23</v>
      </c>
      <c r="D52" s="22" t="s">
        <v>24</v>
      </c>
      <c r="E52" s="22" t="s">
        <v>306</v>
      </c>
      <c r="F52" s="22" t="s">
        <v>306</v>
      </c>
      <c r="G52" s="23">
        <f>SUM(H52:BE52)</f>
        <v>37.5</v>
      </c>
      <c r="H52" s="24"/>
      <c r="I52" s="24"/>
      <c r="J52" s="24"/>
      <c r="K52" s="24"/>
      <c r="L52" s="24"/>
      <c r="M52" s="24"/>
      <c r="N52" s="25"/>
      <c r="O52" s="25"/>
      <c r="P52" s="24"/>
      <c r="Q52" s="24"/>
      <c r="R52" s="24"/>
      <c r="S52" s="24">
        <f>SUM(12.5+25)</f>
        <v>37.5</v>
      </c>
      <c r="T52" s="24"/>
      <c r="U52" s="24"/>
      <c r="V52" s="24"/>
      <c r="W52" s="24"/>
      <c r="X52" s="24"/>
      <c r="Y52" s="24"/>
      <c r="Z52" s="24"/>
      <c r="AA52" s="24"/>
      <c r="AB52" s="24"/>
      <c r="AC52" s="24"/>
      <c r="AD52" s="26"/>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row>
    <row r="53" spans="1:57" s="29" customFormat="1" ht="14.25" customHeight="1" thickBot="1">
      <c r="A53" s="66" t="s">
        <v>381</v>
      </c>
      <c r="B53" s="35" t="s">
        <v>149</v>
      </c>
      <c r="C53" s="22" t="s">
        <v>43</v>
      </c>
      <c r="D53" s="22" t="s">
        <v>44</v>
      </c>
      <c r="E53" s="22" t="s">
        <v>318</v>
      </c>
      <c r="F53" s="22" t="s">
        <v>318</v>
      </c>
      <c r="G53" s="23">
        <f>SUM(H53:BE53)</f>
        <v>37.5</v>
      </c>
      <c r="H53" s="24"/>
      <c r="I53" s="24"/>
      <c r="J53" s="24"/>
      <c r="K53" s="24"/>
      <c r="L53" s="24"/>
      <c r="M53" s="24"/>
      <c r="N53" s="24"/>
      <c r="O53" s="24"/>
      <c r="P53" s="24"/>
      <c r="Q53" s="24"/>
      <c r="R53" s="24"/>
      <c r="S53" s="24">
        <f>SUM(12.5+25)</f>
        <v>37.5</v>
      </c>
      <c r="T53" s="24"/>
      <c r="U53" s="24"/>
      <c r="V53" s="24"/>
      <c r="W53" s="24"/>
      <c r="X53" s="24"/>
      <c r="Y53" s="24"/>
      <c r="Z53" s="24"/>
      <c r="AA53" s="24"/>
      <c r="AB53" s="24"/>
      <c r="AC53" s="24"/>
      <c r="AD53" s="26"/>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row>
    <row r="54" spans="1:57" s="29" customFormat="1" ht="14.25" customHeight="1" thickBot="1">
      <c r="A54" s="66" t="s">
        <v>382</v>
      </c>
      <c r="B54" s="21" t="s">
        <v>80</v>
      </c>
      <c r="C54" s="22" t="s">
        <v>80</v>
      </c>
      <c r="D54" s="22" t="s">
        <v>80</v>
      </c>
      <c r="E54" s="22" t="s">
        <v>318</v>
      </c>
      <c r="F54" s="28" t="s">
        <v>137</v>
      </c>
      <c r="G54" s="23">
        <f>SUM(H54:BE54)</f>
        <v>37.5</v>
      </c>
      <c r="H54" s="24"/>
      <c r="I54" s="24"/>
      <c r="J54" s="24"/>
      <c r="K54" s="24"/>
      <c r="L54" s="24"/>
      <c r="M54" s="24"/>
      <c r="N54" s="25"/>
      <c r="O54" s="25"/>
      <c r="P54" s="24"/>
      <c r="Q54" s="24"/>
      <c r="R54" s="24"/>
      <c r="S54" s="24">
        <f>SUM(12.5+25)</f>
        <v>37.5</v>
      </c>
      <c r="T54" s="24"/>
      <c r="U54" s="24"/>
      <c r="V54" s="24"/>
      <c r="W54" s="24"/>
      <c r="X54" s="24"/>
      <c r="Y54" s="24"/>
      <c r="Z54" s="24"/>
      <c r="AA54" s="24"/>
      <c r="AB54" s="24"/>
      <c r="AC54" s="24"/>
      <c r="AD54" s="26"/>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row>
    <row r="55" spans="1:57" s="29" customFormat="1" ht="14.25" customHeight="1" thickBot="1">
      <c r="A55" s="66" t="s">
        <v>383</v>
      </c>
      <c r="B55" s="30" t="s">
        <v>284</v>
      </c>
      <c r="C55" s="22" t="s">
        <v>220</v>
      </c>
      <c r="D55" s="22" t="s">
        <v>221</v>
      </c>
      <c r="E55" s="22" t="s">
        <v>319</v>
      </c>
      <c r="F55" s="22" t="s">
        <v>319</v>
      </c>
      <c r="G55" s="23">
        <f>SUM(H55:BE55)</f>
        <v>37</v>
      </c>
      <c r="H55" s="24"/>
      <c r="I55" s="24"/>
      <c r="J55" s="24"/>
      <c r="K55" s="24"/>
      <c r="L55" s="24"/>
      <c r="M55" s="24"/>
      <c r="N55" s="24"/>
      <c r="O55" s="24"/>
      <c r="P55" s="24"/>
      <c r="Q55" s="24"/>
      <c r="R55" s="24"/>
      <c r="S55" s="24"/>
      <c r="T55" s="24"/>
      <c r="U55" s="24"/>
      <c r="V55" s="24"/>
      <c r="W55" s="24"/>
      <c r="X55" s="24"/>
      <c r="Y55" s="24"/>
      <c r="Z55" s="24"/>
      <c r="AA55" s="24"/>
      <c r="AB55" s="24"/>
      <c r="AC55" s="24"/>
      <c r="AD55" s="25"/>
      <c r="AE55" s="25"/>
      <c r="AF55" s="25"/>
      <c r="AG55" s="25"/>
      <c r="AH55" s="25"/>
      <c r="AI55" s="25"/>
      <c r="AJ55" s="25"/>
      <c r="AK55" s="25"/>
      <c r="AL55" s="25"/>
      <c r="AM55" s="25"/>
      <c r="AN55" s="25"/>
      <c r="AO55" s="25"/>
      <c r="AP55" s="25"/>
      <c r="AQ55" s="25"/>
      <c r="AR55" s="25"/>
      <c r="AS55" s="25"/>
      <c r="AT55" s="25"/>
      <c r="AU55" s="25"/>
      <c r="AV55" s="25"/>
      <c r="AW55" s="25"/>
      <c r="AX55" s="25"/>
      <c r="AY55" s="25"/>
      <c r="AZ55" s="25">
        <v>37</v>
      </c>
      <c r="BA55" s="25"/>
      <c r="BB55" s="25"/>
      <c r="BC55" s="25"/>
      <c r="BD55" s="25"/>
      <c r="BE55" s="25"/>
    </row>
    <row r="56" spans="1:57" s="29" customFormat="1" ht="14.25" customHeight="1" thickBot="1">
      <c r="A56" s="66" t="s">
        <v>384</v>
      </c>
      <c r="B56" s="21" t="s">
        <v>107</v>
      </c>
      <c r="C56" s="22" t="s">
        <v>108</v>
      </c>
      <c r="D56" s="36" t="s">
        <v>109</v>
      </c>
      <c r="E56" s="28" t="s">
        <v>110</v>
      </c>
      <c r="F56" s="28" t="s">
        <v>111</v>
      </c>
      <c r="G56" s="23">
        <f>SUM(H56:BE56)</f>
        <v>35.5</v>
      </c>
      <c r="H56" s="24"/>
      <c r="I56" s="24"/>
      <c r="J56" s="24">
        <f>SUM(4.5+25+6)</f>
        <v>35.5</v>
      </c>
      <c r="K56" s="24"/>
      <c r="L56" s="24"/>
      <c r="M56" s="24"/>
      <c r="N56" s="25"/>
      <c r="O56" s="25"/>
      <c r="P56" s="24"/>
      <c r="Q56" s="24"/>
      <c r="R56" s="24"/>
      <c r="S56" s="24"/>
      <c r="T56" s="24"/>
      <c r="U56" s="24"/>
      <c r="V56" s="24"/>
      <c r="W56" s="24"/>
      <c r="X56" s="24"/>
      <c r="Y56" s="24"/>
      <c r="Z56" s="24"/>
      <c r="AA56" s="24"/>
      <c r="AB56" s="24"/>
      <c r="AC56" s="24"/>
      <c r="AD56" s="26"/>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row>
    <row r="57" spans="1:57" s="29" customFormat="1" ht="14.25" customHeight="1" thickBot="1">
      <c r="A57" s="66" t="s">
        <v>385</v>
      </c>
      <c r="B57" s="21" t="s">
        <v>42</v>
      </c>
      <c r="C57" s="22" t="s">
        <v>85</v>
      </c>
      <c r="D57" s="22" t="s">
        <v>86</v>
      </c>
      <c r="E57" s="22" t="s">
        <v>320</v>
      </c>
      <c r="F57" s="28" t="s">
        <v>243</v>
      </c>
      <c r="G57" s="23">
        <f>SUM(H57:BE57)</f>
        <v>34.5</v>
      </c>
      <c r="H57" s="24"/>
      <c r="I57" s="24"/>
      <c r="J57" s="24"/>
      <c r="K57" s="24"/>
      <c r="L57" s="24"/>
      <c r="M57" s="24"/>
      <c r="N57" s="24"/>
      <c r="O57" s="24"/>
      <c r="P57" s="24"/>
      <c r="Q57" s="24"/>
      <c r="R57" s="24"/>
      <c r="S57" s="24"/>
      <c r="T57" s="24"/>
      <c r="U57" s="24"/>
      <c r="V57" s="24"/>
      <c r="W57" s="24"/>
      <c r="X57" s="24"/>
      <c r="Y57" s="24"/>
      <c r="Z57" s="24"/>
      <c r="AA57" s="24"/>
      <c r="AB57" s="24"/>
      <c r="AC57" s="24"/>
      <c r="AD57" s="25"/>
      <c r="AE57" s="25"/>
      <c r="AF57" s="25"/>
      <c r="AG57" s="25"/>
      <c r="AH57" s="25"/>
      <c r="AI57" s="25"/>
      <c r="AJ57" s="25"/>
      <c r="AK57" s="25"/>
      <c r="AL57" s="25">
        <v>34.5</v>
      </c>
      <c r="AM57" s="25"/>
      <c r="AN57" s="25"/>
      <c r="AO57" s="25"/>
      <c r="AP57" s="25"/>
      <c r="AQ57" s="25"/>
      <c r="AR57" s="25"/>
      <c r="AS57" s="25"/>
      <c r="AT57" s="25"/>
      <c r="AU57" s="25"/>
      <c r="AV57" s="25"/>
      <c r="AW57" s="25"/>
      <c r="AX57" s="25"/>
      <c r="AY57" s="25"/>
      <c r="AZ57" s="25"/>
      <c r="BA57" s="25"/>
      <c r="BB57" s="25"/>
      <c r="BC57" s="25"/>
      <c r="BD57" s="25"/>
      <c r="BE57" s="25"/>
    </row>
    <row r="58" spans="1:57" s="29" customFormat="1" ht="14.25" customHeight="1" thickBot="1">
      <c r="A58" s="66" t="s">
        <v>386</v>
      </c>
      <c r="B58" s="35" t="s">
        <v>12</v>
      </c>
      <c r="C58" s="36" t="s">
        <v>13</v>
      </c>
      <c r="D58" s="36" t="s">
        <v>14</v>
      </c>
      <c r="E58" s="31" t="s">
        <v>307</v>
      </c>
      <c r="F58" s="31" t="s">
        <v>307</v>
      </c>
      <c r="G58" s="23">
        <f>SUM(H58:BE58)</f>
        <v>33.5</v>
      </c>
      <c r="H58" s="24"/>
      <c r="I58" s="24"/>
      <c r="J58" s="24"/>
      <c r="K58" s="24"/>
      <c r="L58" s="24"/>
      <c r="M58" s="24"/>
      <c r="N58" s="24"/>
      <c r="O58" s="24">
        <f>SUM(3.5+25+5)</f>
        <v>33.5</v>
      </c>
      <c r="P58" s="24"/>
      <c r="Q58" s="24"/>
      <c r="R58" s="24"/>
      <c r="S58" s="24"/>
      <c r="T58" s="24"/>
      <c r="U58" s="24"/>
      <c r="V58" s="24"/>
      <c r="W58" s="24"/>
      <c r="X58" s="24"/>
      <c r="Y58" s="24"/>
      <c r="Z58" s="24"/>
      <c r="AA58" s="24"/>
      <c r="AB58" s="24"/>
      <c r="AC58" s="24"/>
      <c r="AD58" s="26"/>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row>
    <row r="59" spans="1:57" s="29" customFormat="1" ht="14.25" customHeight="1" thickBot="1">
      <c r="A59" s="66" t="s">
        <v>387</v>
      </c>
      <c r="B59" s="21" t="s">
        <v>112</v>
      </c>
      <c r="C59" s="36" t="s">
        <v>48</v>
      </c>
      <c r="D59" s="36" t="s">
        <v>113</v>
      </c>
      <c r="E59" s="22" t="s">
        <v>312</v>
      </c>
      <c r="F59" s="22" t="s">
        <v>312</v>
      </c>
      <c r="G59" s="23">
        <f>SUM(H59:BE59)</f>
        <v>33.5</v>
      </c>
      <c r="H59" s="24"/>
      <c r="I59" s="24"/>
      <c r="J59" s="24">
        <f>SUM(3.5+25+5)</f>
        <v>33.5</v>
      </c>
      <c r="K59" s="24"/>
      <c r="L59" s="24"/>
      <c r="M59" s="24"/>
      <c r="N59" s="25"/>
      <c r="O59" s="25"/>
      <c r="P59" s="24"/>
      <c r="Q59" s="24"/>
      <c r="R59" s="24"/>
      <c r="S59" s="24"/>
      <c r="T59" s="24"/>
      <c r="U59" s="24"/>
      <c r="V59" s="24"/>
      <c r="W59" s="24"/>
      <c r="X59" s="24"/>
      <c r="Y59" s="24"/>
      <c r="Z59" s="24"/>
      <c r="AA59" s="24"/>
      <c r="AB59" s="24"/>
      <c r="AC59" s="24"/>
      <c r="AD59" s="26"/>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row>
    <row r="60" spans="1:57" s="29" customFormat="1" ht="14.25" customHeight="1" thickBot="1">
      <c r="A60" s="66" t="s">
        <v>388</v>
      </c>
      <c r="B60" s="30" t="s">
        <v>291</v>
      </c>
      <c r="C60" s="22" t="s">
        <v>27</v>
      </c>
      <c r="D60" s="22" t="s">
        <v>292</v>
      </c>
      <c r="E60" s="22" t="s">
        <v>303</v>
      </c>
      <c r="F60" s="22" t="s">
        <v>303</v>
      </c>
      <c r="G60" s="23">
        <f>SUM(H60:BE60)</f>
        <v>33</v>
      </c>
      <c r="H60" s="24"/>
      <c r="I60" s="24"/>
      <c r="J60" s="24"/>
      <c r="K60" s="24"/>
      <c r="L60" s="24"/>
      <c r="M60" s="24"/>
      <c r="N60" s="24"/>
      <c r="O60" s="24"/>
      <c r="P60" s="24"/>
      <c r="Q60" s="24"/>
      <c r="R60" s="24"/>
      <c r="S60" s="24"/>
      <c r="T60" s="24"/>
      <c r="U60" s="24"/>
      <c r="V60" s="24"/>
      <c r="W60" s="24"/>
      <c r="X60" s="24"/>
      <c r="Y60" s="24"/>
      <c r="Z60" s="24"/>
      <c r="AA60" s="24"/>
      <c r="AB60" s="24"/>
      <c r="AC60" s="24"/>
      <c r="AD60" s="26"/>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v>33</v>
      </c>
    </row>
    <row r="61" spans="1:57" s="29" customFormat="1" ht="14.25" customHeight="1" thickBot="1">
      <c r="A61" s="66" t="s">
        <v>389</v>
      </c>
      <c r="B61" s="21" t="s">
        <v>266</v>
      </c>
      <c r="C61" s="47" t="s">
        <v>267</v>
      </c>
      <c r="D61" s="47" t="s">
        <v>268</v>
      </c>
      <c r="E61" s="47"/>
      <c r="F61" s="22"/>
      <c r="G61" s="23">
        <f>SUM(AW61:BE61)</f>
        <v>32.5</v>
      </c>
      <c r="H61" s="24"/>
      <c r="I61" s="24"/>
      <c r="J61" s="24"/>
      <c r="K61" s="24"/>
      <c r="L61" s="24"/>
      <c r="M61" s="24"/>
      <c r="N61" s="25"/>
      <c r="O61" s="25"/>
      <c r="P61" s="24"/>
      <c r="Q61" s="24"/>
      <c r="R61" s="24"/>
      <c r="S61" s="24"/>
      <c r="T61" s="24"/>
      <c r="U61" s="24"/>
      <c r="V61" s="24"/>
      <c r="W61" s="24"/>
      <c r="X61" s="24"/>
      <c r="Y61" s="24"/>
      <c r="Z61" s="24"/>
      <c r="AA61" s="24"/>
      <c r="AB61" s="24"/>
      <c r="AC61" s="24"/>
      <c r="AD61" s="26"/>
      <c r="AE61" s="25"/>
      <c r="AF61" s="25"/>
      <c r="AG61" s="25"/>
      <c r="AH61" s="25"/>
      <c r="AI61" s="25"/>
      <c r="AJ61" s="25"/>
      <c r="AK61" s="25"/>
      <c r="AL61" s="25"/>
      <c r="AM61" s="25"/>
      <c r="AN61" s="25"/>
      <c r="AO61" s="25"/>
      <c r="AP61" s="25"/>
      <c r="AQ61" s="25"/>
      <c r="AR61" s="25"/>
      <c r="AS61" s="25"/>
      <c r="AT61" s="25"/>
      <c r="AU61" s="25"/>
      <c r="AV61" s="25"/>
      <c r="AW61" s="25"/>
      <c r="AX61" s="25">
        <f>SUM(25+5+2.5)</f>
        <v>32.5</v>
      </c>
      <c r="AY61" s="25"/>
      <c r="AZ61" s="25"/>
      <c r="BA61" s="25"/>
      <c r="BB61" s="25"/>
      <c r="BC61" s="25"/>
      <c r="BD61" s="25"/>
      <c r="BE61" s="25"/>
    </row>
    <row r="62" spans="1:57" s="29" customFormat="1" ht="14.25" customHeight="1" thickBot="1">
      <c r="A62" s="66" t="s">
        <v>390</v>
      </c>
      <c r="B62" s="21" t="s">
        <v>183</v>
      </c>
      <c r="C62" s="33" t="s">
        <v>49</v>
      </c>
      <c r="D62" s="33" t="s">
        <v>184</v>
      </c>
      <c r="E62" s="44" t="s">
        <v>259</v>
      </c>
      <c r="F62" s="28" t="s">
        <v>185</v>
      </c>
      <c r="G62" s="23">
        <f>SUM(H62:BE62)</f>
        <v>32.5</v>
      </c>
      <c r="H62" s="24"/>
      <c r="I62" s="24"/>
      <c r="J62" s="24"/>
      <c r="K62" s="24"/>
      <c r="L62" s="24"/>
      <c r="M62" s="24"/>
      <c r="N62" s="24"/>
      <c r="O62" s="24"/>
      <c r="P62" s="24"/>
      <c r="Q62" s="24"/>
      <c r="R62" s="24"/>
      <c r="S62" s="24"/>
      <c r="T62" s="24"/>
      <c r="U62" s="24"/>
      <c r="V62" s="24"/>
      <c r="W62" s="24"/>
      <c r="X62" s="24"/>
      <c r="Y62" s="24"/>
      <c r="Z62" s="24"/>
      <c r="AA62" s="24"/>
      <c r="AB62" s="24"/>
      <c r="AC62" s="24">
        <f>SUM(3.5+25+4)</f>
        <v>32.5</v>
      </c>
      <c r="AD62" s="26"/>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row>
    <row r="63" spans="1:57" s="29" customFormat="1" ht="14.25" customHeight="1" thickBot="1">
      <c r="A63" s="66" t="s">
        <v>391</v>
      </c>
      <c r="B63" s="21" t="s">
        <v>96</v>
      </c>
      <c r="C63" s="22" t="s">
        <v>6</v>
      </c>
      <c r="D63" s="22" t="s">
        <v>245</v>
      </c>
      <c r="E63" s="22" t="s">
        <v>306</v>
      </c>
      <c r="F63" s="22" t="s">
        <v>315</v>
      </c>
      <c r="G63" s="23">
        <f>SUM(H63:BE63)</f>
        <v>32.5</v>
      </c>
      <c r="H63" s="24"/>
      <c r="I63" s="24"/>
      <c r="J63" s="24"/>
      <c r="K63" s="24"/>
      <c r="L63" s="24"/>
      <c r="M63" s="24"/>
      <c r="N63" s="24"/>
      <c r="O63" s="24"/>
      <c r="P63" s="24"/>
      <c r="Q63" s="24"/>
      <c r="R63" s="24"/>
      <c r="S63" s="24"/>
      <c r="T63" s="24"/>
      <c r="U63" s="24"/>
      <c r="V63" s="24"/>
      <c r="W63" s="24"/>
      <c r="X63" s="24"/>
      <c r="Y63" s="24"/>
      <c r="Z63" s="24"/>
      <c r="AA63" s="24"/>
      <c r="AB63" s="24"/>
      <c r="AC63" s="24"/>
      <c r="AD63" s="25"/>
      <c r="AE63" s="25"/>
      <c r="AF63" s="25"/>
      <c r="AG63" s="25"/>
      <c r="AH63" s="25"/>
      <c r="AI63" s="25"/>
      <c r="AJ63" s="25"/>
      <c r="AK63" s="25">
        <v>32.5</v>
      </c>
      <c r="AL63" s="25"/>
      <c r="AM63" s="25"/>
      <c r="AN63" s="25"/>
      <c r="AO63" s="25"/>
      <c r="AP63" s="25"/>
      <c r="AQ63" s="25"/>
      <c r="AR63" s="25"/>
      <c r="AS63" s="25"/>
      <c r="AT63" s="25"/>
      <c r="AU63" s="25"/>
      <c r="AV63" s="25"/>
      <c r="AW63" s="25"/>
      <c r="AX63" s="25"/>
      <c r="AY63" s="25"/>
      <c r="AZ63" s="25"/>
      <c r="BA63" s="25"/>
      <c r="BB63" s="25"/>
      <c r="BC63" s="25"/>
      <c r="BD63" s="25"/>
      <c r="BE63" s="25"/>
    </row>
    <row r="64" spans="1:57" s="29" customFormat="1" ht="14.25" customHeight="1" thickBot="1">
      <c r="A64" s="66" t="s">
        <v>392</v>
      </c>
      <c r="B64" s="21" t="s">
        <v>213</v>
      </c>
      <c r="C64" s="22" t="s">
        <v>8</v>
      </c>
      <c r="D64" s="22" t="s">
        <v>35</v>
      </c>
      <c r="E64" s="22" t="s">
        <v>311</v>
      </c>
      <c r="F64" s="28" t="s">
        <v>246</v>
      </c>
      <c r="G64" s="23">
        <f>SUM(H64:BE64)</f>
        <v>32.5</v>
      </c>
      <c r="H64" s="24"/>
      <c r="I64" s="24"/>
      <c r="J64" s="24"/>
      <c r="K64" s="24"/>
      <c r="L64" s="24"/>
      <c r="M64" s="24"/>
      <c r="N64" s="24"/>
      <c r="O64" s="24"/>
      <c r="P64" s="24"/>
      <c r="Q64" s="24"/>
      <c r="R64" s="24"/>
      <c r="S64" s="24"/>
      <c r="T64" s="24"/>
      <c r="U64" s="24"/>
      <c r="V64" s="24"/>
      <c r="W64" s="24"/>
      <c r="X64" s="24"/>
      <c r="Y64" s="24"/>
      <c r="Z64" s="24"/>
      <c r="AA64" s="24"/>
      <c r="AB64" s="24"/>
      <c r="AC64" s="24"/>
      <c r="AD64" s="25"/>
      <c r="AE64" s="25"/>
      <c r="AF64" s="25"/>
      <c r="AG64" s="25"/>
      <c r="AH64" s="25"/>
      <c r="AI64" s="25"/>
      <c r="AJ64" s="25"/>
      <c r="AK64" s="25"/>
      <c r="AL64" s="25"/>
      <c r="AM64" s="25"/>
      <c r="AN64" s="25"/>
      <c r="AO64" s="25"/>
      <c r="AP64" s="25"/>
      <c r="AQ64" s="25"/>
      <c r="AR64" s="25">
        <v>32.5</v>
      </c>
      <c r="AS64" s="25"/>
      <c r="AT64" s="25"/>
      <c r="AU64" s="25"/>
      <c r="AV64" s="25"/>
      <c r="AW64" s="25"/>
      <c r="AX64" s="25"/>
      <c r="AY64" s="25"/>
      <c r="AZ64" s="25"/>
      <c r="BA64" s="25"/>
      <c r="BB64" s="25"/>
      <c r="BC64" s="25"/>
      <c r="BD64" s="25"/>
      <c r="BE64" s="25"/>
    </row>
    <row r="65" spans="1:57" s="29" customFormat="1" ht="14.25" customHeight="1" thickBot="1">
      <c r="A65" s="66" t="s">
        <v>393</v>
      </c>
      <c r="B65" s="48" t="s">
        <v>207</v>
      </c>
      <c r="C65" s="49"/>
      <c r="D65" s="49"/>
      <c r="E65" s="44"/>
      <c r="F65" s="44"/>
      <c r="G65" s="23">
        <f>SUM(H65:BE65)</f>
        <v>32</v>
      </c>
      <c r="H65" s="24"/>
      <c r="I65" s="24"/>
      <c r="J65" s="24"/>
      <c r="K65" s="24"/>
      <c r="L65" s="24"/>
      <c r="M65" s="24"/>
      <c r="N65" s="24"/>
      <c r="O65" s="24"/>
      <c r="P65" s="24"/>
      <c r="Q65" s="24"/>
      <c r="R65" s="24"/>
      <c r="S65" s="24"/>
      <c r="T65" s="24"/>
      <c r="U65" s="24"/>
      <c r="V65" s="24"/>
      <c r="W65" s="24"/>
      <c r="X65" s="24"/>
      <c r="Y65" s="24"/>
      <c r="Z65" s="24"/>
      <c r="AA65" s="24"/>
      <c r="AB65" s="24"/>
      <c r="AC65" s="24"/>
      <c r="AD65" s="25"/>
      <c r="AE65" s="25"/>
      <c r="AF65" s="25"/>
      <c r="AG65" s="25"/>
      <c r="AH65" s="25"/>
      <c r="AI65" s="25"/>
      <c r="AJ65" s="25">
        <v>32</v>
      </c>
      <c r="AK65" s="25"/>
      <c r="AL65" s="25"/>
      <c r="AM65" s="25"/>
      <c r="AN65" s="25"/>
      <c r="AO65" s="25"/>
      <c r="AP65" s="25"/>
      <c r="AQ65" s="25"/>
      <c r="AR65" s="25"/>
      <c r="AS65" s="25"/>
      <c r="AT65" s="25"/>
      <c r="AU65" s="25"/>
      <c r="AV65" s="25"/>
      <c r="AW65" s="25"/>
      <c r="AX65" s="25"/>
      <c r="AY65" s="25"/>
      <c r="AZ65" s="25"/>
      <c r="BA65" s="25"/>
      <c r="BB65" s="25"/>
      <c r="BC65" s="25"/>
      <c r="BD65" s="25"/>
      <c r="BE65" s="25"/>
    </row>
    <row r="66" spans="1:57" s="29" customFormat="1" ht="14.25" customHeight="1" thickBot="1">
      <c r="A66" s="66" t="s">
        <v>394</v>
      </c>
      <c r="B66" s="21" t="s">
        <v>199</v>
      </c>
      <c r="C66" s="22" t="s">
        <v>200</v>
      </c>
      <c r="D66" s="22" t="s">
        <v>201</v>
      </c>
      <c r="E66" s="22" t="s">
        <v>321</v>
      </c>
      <c r="F66" s="22" t="s">
        <v>321</v>
      </c>
      <c r="G66" s="23">
        <f>SUM(H66:BE66)</f>
        <v>31</v>
      </c>
      <c r="H66" s="34"/>
      <c r="I66" s="34"/>
      <c r="J66" s="34"/>
      <c r="K66" s="34"/>
      <c r="L66" s="34"/>
      <c r="M66" s="34"/>
      <c r="N66" s="34"/>
      <c r="O66" s="34"/>
      <c r="P66" s="34"/>
      <c r="Q66" s="34"/>
      <c r="R66" s="34"/>
      <c r="S66" s="50"/>
      <c r="T66" s="34"/>
      <c r="U66" s="34"/>
      <c r="V66" s="34"/>
      <c r="W66" s="34"/>
      <c r="X66" s="34"/>
      <c r="Y66" s="34"/>
      <c r="Z66" s="34"/>
      <c r="AA66" s="34"/>
      <c r="AB66" s="34"/>
      <c r="AC66" s="34"/>
      <c r="AD66" s="34"/>
      <c r="AE66" s="34"/>
      <c r="AF66" s="34"/>
      <c r="AG66" s="34"/>
      <c r="AH66" s="34"/>
      <c r="AI66" s="25">
        <v>31</v>
      </c>
      <c r="AJ66" s="25"/>
      <c r="AK66" s="25"/>
      <c r="AL66" s="25"/>
      <c r="AM66" s="25"/>
      <c r="AN66" s="25"/>
      <c r="AO66" s="25"/>
      <c r="AP66" s="25"/>
      <c r="AQ66" s="25"/>
      <c r="AR66" s="25"/>
      <c r="AS66" s="25"/>
      <c r="AT66" s="25"/>
      <c r="AU66" s="25"/>
      <c r="AV66" s="25"/>
      <c r="AW66" s="25"/>
      <c r="AX66" s="25"/>
      <c r="AY66" s="25"/>
      <c r="AZ66" s="25"/>
      <c r="BA66" s="25"/>
      <c r="BB66" s="25"/>
      <c r="BC66" s="25"/>
      <c r="BD66" s="25"/>
      <c r="BE66" s="25"/>
    </row>
    <row r="67" spans="1:57" s="29" customFormat="1" ht="14.25" customHeight="1" thickBot="1">
      <c r="A67" s="66" t="s">
        <v>395</v>
      </c>
      <c r="B67" s="21" t="s">
        <v>194</v>
      </c>
      <c r="C67" s="22" t="s">
        <v>195</v>
      </c>
      <c r="D67" s="22" t="s">
        <v>196</v>
      </c>
      <c r="E67" s="28" t="s">
        <v>197</v>
      </c>
      <c r="F67" s="28" t="s">
        <v>198</v>
      </c>
      <c r="G67" s="23">
        <f>SUM(H67:BE67)</f>
        <v>31</v>
      </c>
      <c r="H67" s="24"/>
      <c r="I67" s="24"/>
      <c r="J67" s="24"/>
      <c r="K67" s="24"/>
      <c r="L67" s="24"/>
      <c r="M67" s="24"/>
      <c r="N67" s="25"/>
      <c r="O67" s="25"/>
      <c r="P67" s="24"/>
      <c r="Q67" s="24"/>
      <c r="R67" s="24"/>
      <c r="S67" s="24"/>
      <c r="T67" s="24"/>
      <c r="U67" s="24"/>
      <c r="V67" s="24"/>
      <c r="W67" s="24"/>
      <c r="X67" s="24"/>
      <c r="Y67" s="24"/>
      <c r="Z67" s="24"/>
      <c r="AA67" s="24"/>
      <c r="AB67" s="24"/>
      <c r="AC67" s="24"/>
      <c r="AD67" s="26"/>
      <c r="AE67" s="25"/>
      <c r="AF67" s="25"/>
      <c r="AG67" s="25"/>
      <c r="AH67" s="25">
        <f>SUM(2+25+4)</f>
        <v>31</v>
      </c>
      <c r="AI67" s="25"/>
      <c r="AJ67" s="25"/>
      <c r="AK67" s="25"/>
      <c r="AL67" s="25"/>
      <c r="AM67" s="25"/>
      <c r="AN67" s="25"/>
      <c r="AO67" s="25"/>
      <c r="AP67" s="25"/>
      <c r="AQ67" s="25"/>
      <c r="AR67" s="25"/>
      <c r="AS67" s="25"/>
      <c r="AT67" s="25"/>
      <c r="AU67" s="25"/>
      <c r="AV67" s="25"/>
      <c r="AW67" s="25"/>
      <c r="AX67" s="25"/>
      <c r="AY67" s="25"/>
      <c r="AZ67" s="25"/>
      <c r="BA67" s="25"/>
      <c r="BB67" s="25"/>
      <c r="BC67" s="25"/>
      <c r="BD67" s="25"/>
      <c r="BE67" s="25"/>
    </row>
    <row r="68" spans="1:57" s="29" customFormat="1" ht="14.25" customHeight="1" thickBot="1">
      <c r="A68" s="66" t="s">
        <v>396</v>
      </c>
      <c r="B68" s="30" t="s">
        <v>214</v>
      </c>
      <c r="C68" s="22" t="s">
        <v>249</v>
      </c>
      <c r="D68" s="22" t="s">
        <v>215</v>
      </c>
      <c r="E68" s="22" t="s">
        <v>322</v>
      </c>
      <c r="F68" s="28" t="s">
        <v>251</v>
      </c>
      <c r="G68" s="23">
        <f>SUM(H68:BE68)</f>
        <v>30.5</v>
      </c>
      <c r="H68" s="24"/>
      <c r="I68" s="24"/>
      <c r="J68" s="24"/>
      <c r="K68" s="24"/>
      <c r="L68" s="24"/>
      <c r="M68" s="24"/>
      <c r="N68" s="24"/>
      <c r="O68" s="24"/>
      <c r="P68" s="24"/>
      <c r="Q68" s="24"/>
      <c r="R68" s="24"/>
      <c r="S68" s="24"/>
      <c r="T68" s="24"/>
      <c r="U68" s="24"/>
      <c r="V68" s="24"/>
      <c r="W68" s="24"/>
      <c r="X68" s="24"/>
      <c r="Y68" s="24"/>
      <c r="Z68" s="24"/>
      <c r="AA68" s="24"/>
      <c r="AB68" s="24"/>
      <c r="AC68" s="24"/>
      <c r="AD68" s="25"/>
      <c r="AE68" s="25"/>
      <c r="AF68" s="25"/>
      <c r="AG68" s="25"/>
      <c r="AH68" s="25"/>
      <c r="AI68" s="25"/>
      <c r="AJ68" s="25"/>
      <c r="AK68" s="25"/>
      <c r="AL68" s="25"/>
      <c r="AM68" s="25"/>
      <c r="AN68" s="25"/>
      <c r="AO68" s="25"/>
      <c r="AP68" s="25"/>
      <c r="AQ68" s="25"/>
      <c r="AR68" s="25">
        <v>30.5</v>
      </c>
      <c r="AS68" s="25"/>
      <c r="AT68" s="25"/>
      <c r="AU68" s="25"/>
      <c r="AV68" s="25"/>
      <c r="AW68" s="25"/>
      <c r="AX68" s="25"/>
      <c r="AY68" s="25"/>
      <c r="AZ68" s="25"/>
      <c r="BA68" s="25"/>
      <c r="BB68" s="25"/>
      <c r="BC68" s="25"/>
      <c r="BD68" s="25"/>
      <c r="BE68" s="25"/>
    </row>
    <row r="69" spans="1:57" s="29" customFormat="1" ht="14.25" customHeight="1" thickBot="1">
      <c r="A69" s="66" t="s">
        <v>397</v>
      </c>
      <c r="B69" s="21" t="s">
        <v>11</v>
      </c>
      <c r="C69" s="22" t="s">
        <v>15</v>
      </c>
      <c r="D69" s="22" t="s">
        <v>16</v>
      </c>
      <c r="E69" s="22" t="s">
        <v>323</v>
      </c>
      <c r="F69" s="43" t="s">
        <v>253</v>
      </c>
      <c r="G69" s="23">
        <f>SUM(H69:BE69)</f>
        <v>28.5</v>
      </c>
      <c r="H69" s="24"/>
      <c r="I69" s="24"/>
      <c r="J69" s="24"/>
      <c r="K69" s="24"/>
      <c r="L69" s="24"/>
      <c r="M69" s="24"/>
      <c r="N69" s="24"/>
      <c r="O69" s="24"/>
      <c r="P69" s="24"/>
      <c r="Q69" s="24"/>
      <c r="R69" s="24"/>
      <c r="S69" s="24"/>
      <c r="T69" s="24"/>
      <c r="U69" s="24"/>
      <c r="V69" s="24"/>
      <c r="W69" s="24"/>
      <c r="X69" s="24"/>
      <c r="Y69" s="24"/>
      <c r="Z69" s="24"/>
      <c r="AA69" s="24"/>
      <c r="AB69" s="24"/>
      <c r="AC69" s="24"/>
      <c r="AD69" s="25"/>
      <c r="AE69" s="25"/>
      <c r="AF69" s="25"/>
      <c r="AG69" s="25"/>
      <c r="AH69" s="25"/>
      <c r="AI69" s="25"/>
      <c r="AJ69" s="25"/>
      <c r="AK69" s="25"/>
      <c r="AL69" s="25">
        <v>28.5</v>
      </c>
      <c r="AM69" s="25"/>
      <c r="AN69" s="25"/>
      <c r="AO69" s="25"/>
      <c r="AP69" s="25"/>
      <c r="AQ69" s="25"/>
      <c r="AR69" s="25"/>
      <c r="AS69" s="25"/>
      <c r="AT69" s="25"/>
      <c r="AU69" s="25"/>
      <c r="AV69" s="25"/>
      <c r="AW69" s="25"/>
      <c r="AX69" s="25"/>
      <c r="AY69" s="25"/>
      <c r="AZ69" s="25"/>
      <c r="BA69" s="25"/>
      <c r="BB69" s="25"/>
      <c r="BC69" s="25"/>
      <c r="BD69" s="25"/>
      <c r="BE69" s="25"/>
    </row>
    <row r="70" spans="1:57" s="29" customFormat="1" ht="14.25" customHeight="1" thickBot="1">
      <c r="A70" s="66" t="s">
        <v>398</v>
      </c>
      <c r="B70" s="30" t="s">
        <v>204</v>
      </c>
      <c r="C70" s="22" t="s">
        <v>59</v>
      </c>
      <c r="D70" s="22" t="s">
        <v>252</v>
      </c>
      <c r="E70" s="22" t="s">
        <v>300</v>
      </c>
      <c r="F70" s="28" t="s">
        <v>253</v>
      </c>
      <c r="G70" s="23">
        <f>SUM(H70:BE70)</f>
        <v>28.5</v>
      </c>
      <c r="H70" s="24"/>
      <c r="I70" s="24"/>
      <c r="J70" s="24"/>
      <c r="K70" s="24"/>
      <c r="L70" s="24"/>
      <c r="M70" s="24"/>
      <c r="N70" s="24"/>
      <c r="O70" s="24"/>
      <c r="P70" s="24"/>
      <c r="Q70" s="24"/>
      <c r="R70" s="24"/>
      <c r="S70" s="24"/>
      <c r="T70" s="24"/>
      <c r="U70" s="24"/>
      <c r="V70" s="24"/>
      <c r="W70" s="24"/>
      <c r="X70" s="24"/>
      <c r="Y70" s="24"/>
      <c r="Z70" s="24"/>
      <c r="AA70" s="24"/>
      <c r="AB70" s="24"/>
      <c r="AC70" s="24"/>
      <c r="AD70" s="25"/>
      <c r="AE70" s="25"/>
      <c r="AF70" s="25"/>
      <c r="AG70" s="25"/>
      <c r="AH70" s="25"/>
      <c r="AI70" s="25"/>
      <c r="AJ70" s="25"/>
      <c r="AK70" s="25"/>
      <c r="AL70" s="25">
        <v>28.5</v>
      </c>
      <c r="AM70" s="25"/>
      <c r="AN70" s="25"/>
      <c r="AO70" s="25"/>
      <c r="AP70" s="25"/>
      <c r="AQ70" s="25"/>
      <c r="AR70" s="25"/>
      <c r="AS70" s="25"/>
      <c r="AT70" s="25"/>
      <c r="AU70" s="25"/>
      <c r="AV70" s="25"/>
      <c r="AW70" s="25"/>
      <c r="AX70" s="25"/>
      <c r="AY70" s="25"/>
      <c r="AZ70" s="25"/>
      <c r="BA70" s="25"/>
      <c r="BB70" s="25"/>
      <c r="BC70" s="25"/>
      <c r="BD70" s="25"/>
      <c r="BE70" s="25"/>
    </row>
    <row r="71" spans="1:57" s="29" customFormat="1" ht="14.25" customHeight="1" thickBot="1">
      <c r="A71" s="66" t="s">
        <v>399</v>
      </c>
      <c r="B71" s="21" t="s">
        <v>104</v>
      </c>
      <c r="C71" s="22" t="s">
        <v>33</v>
      </c>
      <c r="D71" s="36" t="s">
        <v>105</v>
      </c>
      <c r="E71" s="22" t="s">
        <v>312</v>
      </c>
      <c r="F71" s="28" t="s">
        <v>106</v>
      </c>
      <c r="G71" s="23">
        <f>SUM(H71:BE71)</f>
        <v>28.5</v>
      </c>
      <c r="H71" s="24"/>
      <c r="I71" s="24"/>
      <c r="J71" s="24">
        <f>SUM(3.5+25)</f>
        <v>28.5</v>
      </c>
      <c r="K71" s="24"/>
      <c r="L71" s="24"/>
      <c r="M71" s="24"/>
      <c r="N71" s="25"/>
      <c r="O71" s="25"/>
      <c r="P71" s="24"/>
      <c r="Q71" s="24"/>
      <c r="R71" s="24"/>
      <c r="S71" s="24"/>
      <c r="T71" s="24"/>
      <c r="U71" s="24"/>
      <c r="V71" s="24"/>
      <c r="W71" s="24"/>
      <c r="X71" s="24"/>
      <c r="Y71" s="24"/>
      <c r="Z71" s="24"/>
      <c r="AA71" s="24"/>
      <c r="AB71" s="24"/>
      <c r="AC71" s="24"/>
      <c r="AD71" s="26"/>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row>
    <row r="72" spans="1:57" s="29" customFormat="1" ht="14.25" customHeight="1" thickBot="1">
      <c r="A72" s="66" t="s">
        <v>400</v>
      </c>
      <c r="B72" s="30" t="s">
        <v>290</v>
      </c>
      <c r="C72" s="22" t="s">
        <v>33</v>
      </c>
      <c r="D72" s="22" t="s">
        <v>265</v>
      </c>
      <c r="E72" s="22" t="s">
        <v>303</v>
      </c>
      <c r="F72" s="22" t="s">
        <v>303</v>
      </c>
      <c r="G72" s="23">
        <f>SUM(H72:BE72)</f>
        <v>28</v>
      </c>
      <c r="H72" s="24"/>
      <c r="I72" s="24"/>
      <c r="J72" s="24"/>
      <c r="K72" s="24"/>
      <c r="L72" s="24"/>
      <c r="M72" s="24"/>
      <c r="N72" s="24"/>
      <c r="O72" s="24"/>
      <c r="P72" s="24"/>
      <c r="Q72" s="24"/>
      <c r="R72" s="24"/>
      <c r="S72" s="24"/>
      <c r="T72" s="24"/>
      <c r="U72" s="24"/>
      <c r="V72" s="24"/>
      <c r="W72" s="24"/>
      <c r="X72" s="24"/>
      <c r="Y72" s="24"/>
      <c r="Z72" s="24"/>
      <c r="AA72" s="24"/>
      <c r="AB72" s="24"/>
      <c r="AC72" s="24"/>
      <c r="AD72" s="26"/>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v>28</v>
      </c>
    </row>
    <row r="73" spans="1:57" s="29" customFormat="1" ht="14.25" customHeight="1" thickBot="1">
      <c r="A73" s="66" t="s">
        <v>401</v>
      </c>
      <c r="B73" s="21" t="s">
        <v>270</v>
      </c>
      <c r="C73" s="22" t="s">
        <v>271</v>
      </c>
      <c r="D73" s="22" t="s">
        <v>272</v>
      </c>
      <c r="E73" s="22" t="s">
        <v>273</v>
      </c>
      <c r="F73" s="22" t="s">
        <v>274</v>
      </c>
      <c r="G73" s="23">
        <f>SUM(AW73:BE73)</f>
        <v>27.5</v>
      </c>
      <c r="H73" s="24"/>
      <c r="I73" s="24"/>
      <c r="J73" s="24"/>
      <c r="K73" s="24"/>
      <c r="L73" s="24"/>
      <c r="M73" s="24"/>
      <c r="N73" s="25"/>
      <c r="O73" s="25"/>
      <c r="P73" s="24"/>
      <c r="Q73" s="24"/>
      <c r="R73" s="24"/>
      <c r="S73" s="24"/>
      <c r="T73" s="24"/>
      <c r="U73" s="24"/>
      <c r="V73" s="24"/>
      <c r="W73" s="24"/>
      <c r="X73" s="24"/>
      <c r="Y73" s="24"/>
      <c r="Z73" s="24"/>
      <c r="AA73" s="24"/>
      <c r="AB73" s="24"/>
      <c r="AC73" s="24"/>
      <c r="AD73" s="26"/>
      <c r="AE73" s="25"/>
      <c r="AF73" s="25"/>
      <c r="AG73" s="25"/>
      <c r="AH73" s="25"/>
      <c r="AI73" s="25"/>
      <c r="AJ73" s="25"/>
      <c r="AK73" s="25"/>
      <c r="AL73" s="25"/>
      <c r="AM73" s="25"/>
      <c r="AN73" s="25"/>
      <c r="AO73" s="25"/>
      <c r="AP73" s="25"/>
      <c r="AQ73" s="25"/>
      <c r="AR73" s="25"/>
      <c r="AS73" s="25"/>
      <c r="AT73" s="25"/>
      <c r="AU73" s="25"/>
      <c r="AV73" s="25"/>
      <c r="AW73" s="25">
        <f>SUM(25+2.5)</f>
        <v>27.5</v>
      </c>
      <c r="AX73" s="25"/>
      <c r="AY73" s="25"/>
      <c r="AZ73" s="25"/>
      <c r="BA73" s="25"/>
      <c r="BB73" s="25"/>
      <c r="BC73" s="25"/>
      <c r="BD73" s="25"/>
      <c r="BE73" s="25"/>
    </row>
    <row r="74" spans="1:57" s="29" customFormat="1" ht="14.25" customHeight="1" thickBot="1">
      <c r="A74" s="66" t="s">
        <v>402</v>
      </c>
      <c r="B74" s="35" t="s">
        <v>173</v>
      </c>
      <c r="C74" s="36" t="s">
        <v>174</v>
      </c>
      <c r="D74" s="36" t="s">
        <v>175</v>
      </c>
      <c r="E74" s="22" t="s">
        <v>324</v>
      </c>
      <c r="F74" s="28" t="s">
        <v>176</v>
      </c>
      <c r="G74" s="23">
        <f>SUM(H74:BE74)</f>
        <v>27</v>
      </c>
      <c r="H74" s="24"/>
      <c r="I74" s="24"/>
      <c r="J74" s="24"/>
      <c r="K74" s="24"/>
      <c r="L74" s="24"/>
      <c r="M74" s="24"/>
      <c r="N74" s="24"/>
      <c r="O74" s="24"/>
      <c r="P74" s="24"/>
      <c r="Q74" s="24"/>
      <c r="R74" s="24"/>
      <c r="S74" s="24"/>
      <c r="T74" s="24"/>
      <c r="U74" s="24"/>
      <c r="V74" s="24"/>
      <c r="W74" s="24"/>
      <c r="X74" s="24"/>
      <c r="Y74" s="24">
        <f>SUM(2.5+10)</f>
        <v>12.5</v>
      </c>
      <c r="Z74" s="24">
        <f>SUM(4.5+10)</f>
        <v>14.5</v>
      </c>
      <c r="AA74" s="24"/>
      <c r="AB74" s="24"/>
      <c r="AC74" s="24"/>
      <c r="AD74" s="26"/>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row>
    <row r="75" spans="1:57" s="29" customFormat="1" ht="14.25" customHeight="1" thickBot="1">
      <c r="A75" s="66" t="s">
        <v>403</v>
      </c>
      <c r="B75" s="35" t="s">
        <v>62</v>
      </c>
      <c r="C75" s="36" t="s">
        <v>63</v>
      </c>
      <c r="D75" s="36" t="s">
        <v>64</v>
      </c>
      <c r="E75" s="31" t="s">
        <v>325</v>
      </c>
      <c r="F75" s="45" t="s">
        <v>65</v>
      </c>
      <c r="G75" s="23">
        <f>SUM(H75:AU75)</f>
        <v>27</v>
      </c>
      <c r="H75" s="24"/>
      <c r="I75" s="24"/>
      <c r="J75" s="24"/>
      <c r="K75" s="24"/>
      <c r="L75" s="24"/>
      <c r="M75" s="24"/>
      <c r="N75" s="24"/>
      <c r="O75" s="24"/>
      <c r="P75" s="24"/>
      <c r="Q75" s="24"/>
      <c r="R75" s="24"/>
      <c r="S75" s="24"/>
      <c r="T75" s="24"/>
      <c r="U75" s="24"/>
      <c r="V75" s="24"/>
      <c r="W75" s="24"/>
      <c r="X75" s="24"/>
      <c r="Y75" s="24">
        <f>SUM(2.5+10)</f>
        <v>12.5</v>
      </c>
      <c r="Z75" s="24">
        <f>SUM(4.5+10)</f>
        <v>14.5</v>
      </c>
      <c r="AA75" s="24"/>
      <c r="AB75" s="24"/>
      <c r="AC75" s="24"/>
      <c r="AD75" s="26"/>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row>
    <row r="76" spans="1:57" s="29" customFormat="1" ht="14.25" customHeight="1" thickBot="1">
      <c r="A76" s="66" t="s">
        <v>404</v>
      </c>
      <c r="B76" s="21" t="s">
        <v>57</v>
      </c>
      <c r="C76" s="22" t="s">
        <v>58</v>
      </c>
      <c r="D76" s="22" t="s">
        <v>56</v>
      </c>
      <c r="E76" s="28" t="s">
        <v>255</v>
      </c>
      <c r="F76" s="28" t="s">
        <v>254</v>
      </c>
      <c r="G76" s="23">
        <f>SUM(H76:AU76)</f>
        <v>26</v>
      </c>
      <c r="H76" s="24"/>
      <c r="I76" s="24"/>
      <c r="J76" s="24"/>
      <c r="K76" s="24"/>
      <c r="L76" s="24"/>
      <c r="M76" s="24"/>
      <c r="N76" s="24"/>
      <c r="O76" s="24"/>
      <c r="P76" s="24"/>
      <c r="Q76" s="24"/>
      <c r="R76" s="24"/>
      <c r="S76" s="24"/>
      <c r="T76" s="24"/>
      <c r="U76" s="24"/>
      <c r="V76" s="24"/>
      <c r="W76" s="24"/>
      <c r="X76" s="24"/>
      <c r="Y76" s="24"/>
      <c r="Z76" s="24"/>
      <c r="AA76" s="24"/>
      <c r="AB76" s="24"/>
      <c r="AC76" s="24"/>
      <c r="AD76" s="25"/>
      <c r="AE76" s="25"/>
      <c r="AF76" s="25"/>
      <c r="AG76" s="25"/>
      <c r="AH76" s="25"/>
      <c r="AI76" s="25"/>
      <c r="AJ76" s="25"/>
      <c r="AK76" s="25"/>
      <c r="AL76" s="25"/>
      <c r="AM76" s="25">
        <v>26</v>
      </c>
      <c r="AN76" s="25"/>
      <c r="AO76" s="25"/>
      <c r="AP76" s="25"/>
      <c r="AQ76" s="25"/>
      <c r="AR76" s="25"/>
      <c r="AS76" s="25"/>
      <c r="AT76" s="25"/>
      <c r="AU76" s="25"/>
      <c r="AV76" s="25"/>
      <c r="AW76" s="25"/>
      <c r="AX76" s="25"/>
      <c r="AY76" s="25"/>
      <c r="AZ76" s="25"/>
      <c r="BA76" s="25"/>
      <c r="BB76" s="25"/>
      <c r="BC76" s="25"/>
      <c r="BD76" s="25"/>
      <c r="BE76" s="25"/>
    </row>
    <row r="77" spans="1:57" s="29" customFormat="1" ht="14.25" customHeight="1" thickBot="1">
      <c r="A77" s="66" t="s">
        <v>405</v>
      </c>
      <c r="B77" s="21" t="s">
        <v>151</v>
      </c>
      <c r="C77" s="36" t="s">
        <v>152</v>
      </c>
      <c r="D77" s="36" t="s">
        <v>22</v>
      </c>
      <c r="E77" s="61" t="s">
        <v>322</v>
      </c>
      <c r="F77" s="31" t="s">
        <v>153</v>
      </c>
      <c r="G77" s="23">
        <f>SUM(H77:AU77)</f>
        <v>26</v>
      </c>
      <c r="H77" s="24"/>
      <c r="I77" s="24"/>
      <c r="J77" s="24"/>
      <c r="K77" s="24"/>
      <c r="L77" s="24"/>
      <c r="M77" s="24"/>
      <c r="N77" s="24"/>
      <c r="O77" s="24"/>
      <c r="P77" s="24"/>
      <c r="Q77" s="24"/>
      <c r="R77" s="24"/>
      <c r="S77" s="24"/>
      <c r="T77" s="24">
        <f>SUM(1+25)</f>
        <v>26</v>
      </c>
      <c r="U77" s="24"/>
      <c r="V77" s="24"/>
      <c r="W77" s="24"/>
      <c r="X77" s="24"/>
      <c r="Y77" s="24"/>
      <c r="Z77" s="24"/>
      <c r="AA77" s="24"/>
      <c r="AB77" s="24"/>
      <c r="AC77" s="24"/>
      <c r="AD77" s="26"/>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row>
    <row r="78" spans="1:57" s="29" customFormat="1" ht="14.25" customHeight="1" thickBot="1">
      <c r="A78" s="66" t="s">
        <v>406</v>
      </c>
      <c r="B78" s="35" t="s">
        <v>32</v>
      </c>
      <c r="C78" s="36" t="s">
        <v>4</v>
      </c>
      <c r="D78" s="36" t="s">
        <v>5</v>
      </c>
      <c r="E78" s="31" t="s">
        <v>307</v>
      </c>
      <c r="F78" s="31" t="s">
        <v>315</v>
      </c>
      <c r="G78" s="23">
        <f>SUM(H78:BE78)</f>
        <v>22.5</v>
      </c>
      <c r="H78" s="24"/>
      <c r="I78" s="24"/>
      <c r="J78" s="24"/>
      <c r="K78" s="24"/>
      <c r="L78" s="24"/>
      <c r="M78" s="24"/>
      <c r="N78" s="24"/>
      <c r="O78" s="24"/>
      <c r="P78" s="24"/>
      <c r="Q78" s="24"/>
      <c r="R78" s="24"/>
      <c r="S78" s="24">
        <f>SUM(12.5+10)</f>
        <v>22.5</v>
      </c>
      <c r="T78" s="24"/>
      <c r="U78" s="24"/>
      <c r="V78" s="24"/>
      <c r="W78" s="24"/>
      <c r="X78" s="24"/>
      <c r="Y78" s="24"/>
      <c r="Z78" s="24"/>
      <c r="AA78" s="24"/>
      <c r="AB78" s="24"/>
      <c r="AC78" s="24"/>
      <c r="AD78" s="26"/>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row>
    <row r="79" spans="1:57" s="29" customFormat="1" ht="14.25" customHeight="1" thickBot="1">
      <c r="A79" s="66" t="s">
        <v>407</v>
      </c>
      <c r="B79" s="35" t="s">
        <v>41</v>
      </c>
      <c r="C79" s="36" t="s">
        <v>6</v>
      </c>
      <c r="D79" s="36" t="s">
        <v>7</v>
      </c>
      <c r="E79" s="31" t="s">
        <v>315</v>
      </c>
      <c r="F79" s="31" t="s">
        <v>315</v>
      </c>
      <c r="G79" s="23">
        <f>SUM(H79:BE79)</f>
        <v>22.5</v>
      </c>
      <c r="H79" s="24"/>
      <c r="I79" s="24"/>
      <c r="J79" s="24"/>
      <c r="K79" s="24"/>
      <c r="L79" s="24"/>
      <c r="M79" s="24"/>
      <c r="N79" s="24"/>
      <c r="O79" s="24"/>
      <c r="P79" s="24"/>
      <c r="Q79" s="24"/>
      <c r="R79" s="24"/>
      <c r="S79" s="24">
        <f>SUM(12.5+10)</f>
        <v>22.5</v>
      </c>
      <c r="T79" s="24"/>
      <c r="U79" s="24"/>
      <c r="V79" s="24"/>
      <c r="W79" s="24"/>
      <c r="X79" s="24"/>
      <c r="Y79" s="24"/>
      <c r="Z79" s="24"/>
      <c r="AA79" s="24"/>
      <c r="AB79" s="24"/>
      <c r="AC79" s="24"/>
      <c r="AD79" s="26"/>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row>
    <row r="80" spans="1:57" s="29" customFormat="1" ht="14.25" customHeight="1" thickBot="1">
      <c r="A80" s="66" t="s">
        <v>408</v>
      </c>
      <c r="B80" s="21" t="s">
        <v>134</v>
      </c>
      <c r="C80" s="22" t="s">
        <v>39</v>
      </c>
      <c r="D80" s="22" t="s">
        <v>40</v>
      </c>
      <c r="E80" s="28" t="s">
        <v>135</v>
      </c>
      <c r="F80" s="28" t="s">
        <v>135</v>
      </c>
      <c r="G80" s="23">
        <f>SUM(H80:AU80)</f>
        <v>22.5</v>
      </c>
      <c r="H80" s="24"/>
      <c r="I80" s="24"/>
      <c r="J80" s="24"/>
      <c r="K80" s="24"/>
      <c r="L80" s="24"/>
      <c r="M80" s="24"/>
      <c r="N80" s="25"/>
      <c r="O80" s="25"/>
      <c r="P80" s="24"/>
      <c r="Q80" s="24"/>
      <c r="R80" s="24"/>
      <c r="S80" s="24">
        <f>SUM(12.5+10)</f>
        <v>22.5</v>
      </c>
      <c r="T80" s="24"/>
      <c r="U80" s="24"/>
      <c r="V80" s="24"/>
      <c r="W80" s="24"/>
      <c r="X80" s="24"/>
      <c r="Y80" s="24"/>
      <c r="Z80" s="24"/>
      <c r="AA80" s="24"/>
      <c r="AB80" s="24"/>
      <c r="AC80" s="24"/>
      <c r="AD80" s="26"/>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row>
    <row r="81" spans="1:57" s="29" customFormat="1" ht="14.25" customHeight="1" thickBot="1">
      <c r="A81" s="66" t="s">
        <v>409</v>
      </c>
      <c r="B81" s="21" t="s">
        <v>43</v>
      </c>
      <c r="C81" s="22" t="s">
        <v>138</v>
      </c>
      <c r="D81" s="22" t="s">
        <v>139</v>
      </c>
      <c r="E81" s="22" t="s">
        <v>318</v>
      </c>
      <c r="F81" s="28" t="s">
        <v>140</v>
      </c>
      <c r="G81" s="23">
        <f>SUM(H81:BE81)</f>
        <v>22.5</v>
      </c>
      <c r="H81" s="24"/>
      <c r="I81" s="24"/>
      <c r="J81" s="24"/>
      <c r="K81" s="24"/>
      <c r="L81" s="24"/>
      <c r="M81" s="24"/>
      <c r="N81" s="25"/>
      <c r="O81" s="25"/>
      <c r="P81" s="24"/>
      <c r="Q81" s="24"/>
      <c r="R81" s="24"/>
      <c r="S81" s="24">
        <f>SUM(12.5+10)</f>
        <v>22.5</v>
      </c>
      <c r="T81" s="24"/>
      <c r="U81" s="24"/>
      <c r="V81" s="24"/>
      <c r="W81" s="24"/>
      <c r="X81" s="24"/>
      <c r="Y81" s="24"/>
      <c r="Z81" s="24"/>
      <c r="AA81" s="24"/>
      <c r="AB81" s="24"/>
      <c r="AC81" s="24"/>
      <c r="AD81" s="26"/>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row>
    <row r="82" spans="1:57" s="29" customFormat="1" ht="14.25" customHeight="1" thickBot="1">
      <c r="A82" s="66" t="s">
        <v>410</v>
      </c>
      <c r="B82" s="21" t="s">
        <v>141</v>
      </c>
      <c r="C82" s="22" t="s">
        <v>142</v>
      </c>
      <c r="D82" s="22" t="s">
        <v>143</v>
      </c>
      <c r="E82" s="22" t="s">
        <v>326</v>
      </c>
      <c r="F82" s="28" t="s">
        <v>144</v>
      </c>
      <c r="G82" s="23">
        <f>SUM(H82:BE82)</f>
        <v>22.5</v>
      </c>
      <c r="H82" s="24"/>
      <c r="I82" s="24"/>
      <c r="J82" s="24"/>
      <c r="K82" s="24"/>
      <c r="L82" s="24"/>
      <c r="M82" s="24"/>
      <c r="N82" s="25"/>
      <c r="O82" s="25"/>
      <c r="P82" s="24"/>
      <c r="Q82" s="24"/>
      <c r="R82" s="24"/>
      <c r="S82" s="24">
        <f>SUM(12.5+10)</f>
        <v>22.5</v>
      </c>
      <c r="T82" s="24"/>
      <c r="U82" s="24"/>
      <c r="V82" s="24"/>
      <c r="W82" s="24"/>
      <c r="X82" s="24"/>
      <c r="Y82" s="24"/>
      <c r="Z82" s="24"/>
      <c r="AA82" s="24"/>
      <c r="AB82" s="24"/>
      <c r="AC82" s="24"/>
      <c r="AD82" s="26"/>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row>
    <row r="83" spans="1:57" s="29" customFormat="1" ht="14.25" customHeight="1" thickBot="1">
      <c r="A83" s="66" t="s">
        <v>411</v>
      </c>
      <c r="B83" s="30" t="s">
        <v>202</v>
      </c>
      <c r="C83" s="22" t="s">
        <v>257</v>
      </c>
      <c r="D83" s="22" t="s">
        <v>258</v>
      </c>
      <c r="E83" s="22" t="s">
        <v>308</v>
      </c>
      <c r="F83" s="22" t="s">
        <v>308</v>
      </c>
      <c r="G83" s="23">
        <f>SUM(H83:BE83)</f>
        <v>17</v>
      </c>
      <c r="H83" s="24"/>
      <c r="I83" s="24"/>
      <c r="J83" s="24"/>
      <c r="K83" s="24"/>
      <c r="L83" s="24"/>
      <c r="M83" s="24"/>
      <c r="N83" s="24"/>
      <c r="O83" s="24"/>
      <c r="P83" s="24"/>
      <c r="Q83" s="24"/>
      <c r="R83" s="24"/>
      <c r="S83" s="24"/>
      <c r="T83" s="24"/>
      <c r="U83" s="24"/>
      <c r="V83" s="24"/>
      <c r="W83" s="24"/>
      <c r="X83" s="24"/>
      <c r="Y83" s="24"/>
      <c r="Z83" s="24"/>
      <c r="AA83" s="24"/>
      <c r="AB83" s="24"/>
      <c r="AC83" s="24"/>
      <c r="AD83" s="25"/>
      <c r="AE83" s="25"/>
      <c r="AF83" s="25"/>
      <c r="AG83" s="25"/>
      <c r="AH83" s="25"/>
      <c r="AI83" s="25"/>
      <c r="AJ83" s="25">
        <v>17</v>
      </c>
      <c r="AK83" s="25"/>
      <c r="AL83" s="25"/>
      <c r="AM83" s="25"/>
      <c r="AN83" s="25"/>
      <c r="AO83" s="25"/>
      <c r="AP83" s="25"/>
      <c r="AQ83" s="25"/>
      <c r="AR83" s="25"/>
      <c r="AS83" s="25"/>
      <c r="AT83" s="25"/>
      <c r="AU83" s="25"/>
      <c r="AV83" s="25"/>
      <c r="AW83" s="25"/>
      <c r="AX83" s="25"/>
      <c r="AY83" s="25"/>
      <c r="AZ83" s="25"/>
      <c r="BA83" s="25"/>
      <c r="BB83" s="25"/>
      <c r="BC83" s="25"/>
      <c r="BD83" s="25"/>
      <c r="BE83" s="25"/>
    </row>
    <row r="84" spans="1:57" s="29" customFormat="1" ht="14.25" customHeight="1" thickBot="1">
      <c r="A84" s="66" t="s">
        <v>412</v>
      </c>
      <c r="B84" s="21" t="s">
        <v>98</v>
      </c>
      <c r="C84" s="36" t="s">
        <v>99</v>
      </c>
      <c r="D84" s="22" t="s">
        <v>100</v>
      </c>
      <c r="E84" s="22" t="s">
        <v>302</v>
      </c>
      <c r="F84" s="28" t="s">
        <v>83</v>
      </c>
      <c r="G84" s="23">
        <f>SUM(H84:BE84)</f>
        <v>15</v>
      </c>
      <c r="H84" s="24">
        <f>SUM(5+10)</f>
        <v>15</v>
      </c>
      <c r="I84" s="24"/>
      <c r="J84" s="24"/>
      <c r="K84" s="24"/>
      <c r="L84" s="24"/>
      <c r="M84" s="24"/>
      <c r="N84" s="25"/>
      <c r="O84" s="25"/>
      <c r="P84" s="24"/>
      <c r="Q84" s="24"/>
      <c r="R84" s="24"/>
      <c r="S84" s="24"/>
      <c r="T84" s="24"/>
      <c r="U84" s="24"/>
      <c r="V84" s="24"/>
      <c r="W84" s="24"/>
      <c r="X84" s="24"/>
      <c r="Y84" s="24"/>
      <c r="Z84" s="24"/>
      <c r="AA84" s="24"/>
      <c r="AB84" s="24"/>
      <c r="AC84" s="24"/>
      <c r="AD84" s="26"/>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row>
    <row r="85" spans="1:57" s="29" customFormat="1" ht="14.25" customHeight="1" thickBot="1">
      <c r="A85" s="66" t="s">
        <v>413</v>
      </c>
      <c r="B85" s="32" t="s">
        <v>72</v>
      </c>
      <c r="C85" s="33" t="s">
        <v>73</v>
      </c>
      <c r="D85" s="33" t="s">
        <v>74</v>
      </c>
      <c r="E85" s="44" t="s">
        <v>75</v>
      </c>
      <c r="F85" s="44" t="s">
        <v>76</v>
      </c>
      <c r="G85" s="23">
        <f>SUM(H85:BE85)</f>
        <v>14.5</v>
      </c>
      <c r="H85" s="24"/>
      <c r="I85" s="24">
        <f>SUM(4.5+10)</f>
        <v>14.5</v>
      </c>
      <c r="J85" s="24"/>
      <c r="K85" s="24"/>
      <c r="L85" s="24"/>
      <c r="M85" s="24"/>
      <c r="N85" s="24"/>
      <c r="O85" s="24"/>
      <c r="P85" s="24"/>
      <c r="Q85" s="24"/>
      <c r="R85" s="24"/>
      <c r="S85" s="24"/>
      <c r="T85" s="24"/>
      <c r="U85" s="24"/>
      <c r="V85" s="24"/>
      <c r="W85" s="24"/>
      <c r="X85" s="24"/>
      <c r="Y85" s="24"/>
      <c r="Z85" s="24"/>
      <c r="AA85" s="24"/>
      <c r="AB85" s="24"/>
      <c r="AC85" s="24"/>
      <c r="AD85" s="26"/>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row>
    <row r="86" spans="1:57" s="29" customFormat="1" ht="14.25" customHeight="1" thickBot="1">
      <c r="A86" s="66" t="s">
        <v>414</v>
      </c>
      <c r="B86" s="21" t="s">
        <v>261</v>
      </c>
      <c r="C86" s="22" t="s">
        <v>227</v>
      </c>
      <c r="D86" s="22" t="s">
        <v>256</v>
      </c>
      <c r="E86" s="62" t="s">
        <v>328</v>
      </c>
      <c r="F86" s="44"/>
      <c r="G86" s="23">
        <f>SUM(H86:BE86)</f>
        <v>14</v>
      </c>
      <c r="H86" s="24"/>
      <c r="I86" s="24"/>
      <c r="J86" s="24"/>
      <c r="K86" s="24"/>
      <c r="L86" s="24"/>
      <c r="M86" s="24"/>
      <c r="N86" s="24"/>
      <c r="O86" s="24"/>
      <c r="P86" s="24"/>
      <c r="Q86" s="24"/>
      <c r="R86" s="24"/>
      <c r="S86" s="24"/>
      <c r="T86" s="24"/>
      <c r="U86" s="24"/>
      <c r="V86" s="24"/>
      <c r="W86" s="24"/>
      <c r="X86" s="24"/>
      <c r="Y86" s="24"/>
      <c r="Z86" s="24"/>
      <c r="AA86" s="24"/>
      <c r="AB86" s="24"/>
      <c r="AC86" s="24"/>
      <c r="AD86" s="25"/>
      <c r="AE86" s="25"/>
      <c r="AF86" s="25"/>
      <c r="AG86" s="25"/>
      <c r="AH86" s="25"/>
      <c r="AI86" s="25"/>
      <c r="AJ86" s="25"/>
      <c r="AK86" s="25"/>
      <c r="AL86" s="25"/>
      <c r="AM86" s="25"/>
      <c r="AN86" s="25"/>
      <c r="AO86" s="25"/>
      <c r="AP86" s="25"/>
      <c r="AQ86" s="25">
        <f>SUM(10+4)</f>
        <v>14</v>
      </c>
      <c r="AR86" s="25"/>
      <c r="AS86" s="25"/>
      <c r="AT86" s="25"/>
      <c r="AU86" s="25"/>
      <c r="AV86" s="25"/>
      <c r="AW86" s="25"/>
      <c r="AX86" s="25"/>
      <c r="AY86" s="25"/>
      <c r="AZ86" s="25"/>
      <c r="BA86" s="25"/>
      <c r="BB86" s="25"/>
      <c r="BC86" s="25"/>
      <c r="BD86" s="25"/>
      <c r="BE86" s="25"/>
    </row>
    <row r="87" spans="1:57" s="29" customFormat="1" ht="14.25" customHeight="1" thickBot="1">
      <c r="A87" s="66" t="s">
        <v>415</v>
      </c>
      <c r="B87" s="21" t="s">
        <v>233</v>
      </c>
      <c r="C87" s="22" t="s">
        <v>96</v>
      </c>
      <c r="D87" s="22" t="s">
        <v>97</v>
      </c>
      <c r="E87" s="22" t="s">
        <v>315</v>
      </c>
      <c r="F87" s="22" t="s">
        <v>307</v>
      </c>
      <c r="G87" s="23">
        <f>SUM(H87:BE87)</f>
        <v>13.5</v>
      </c>
      <c r="H87" s="24"/>
      <c r="I87" s="24"/>
      <c r="J87" s="24"/>
      <c r="K87" s="24"/>
      <c r="L87" s="24"/>
      <c r="M87" s="24"/>
      <c r="N87" s="24"/>
      <c r="O87" s="24">
        <v>13.5</v>
      </c>
      <c r="P87" s="24"/>
      <c r="Q87" s="24"/>
      <c r="R87" s="24"/>
      <c r="S87" s="24"/>
      <c r="T87" s="24"/>
      <c r="U87" s="24"/>
      <c r="V87" s="24"/>
      <c r="W87" s="24"/>
      <c r="X87" s="24"/>
      <c r="Y87" s="24"/>
      <c r="Z87" s="24"/>
      <c r="AA87" s="24"/>
      <c r="AB87" s="24"/>
      <c r="AC87" s="24"/>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row>
    <row r="88" spans="1:57" s="29" customFormat="1" ht="14.25" customHeight="1" thickBot="1">
      <c r="A88" s="66" t="s">
        <v>416</v>
      </c>
      <c r="B88" s="35" t="s">
        <v>18</v>
      </c>
      <c r="C88" s="36" t="s">
        <v>11</v>
      </c>
      <c r="D88" s="36" t="s">
        <v>19</v>
      </c>
      <c r="E88" s="31" t="s">
        <v>300</v>
      </c>
      <c r="F88" s="31" t="s">
        <v>300</v>
      </c>
      <c r="G88" s="23">
        <f>SUM(H88:BE88)</f>
        <v>12.5</v>
      </c>
      <c r="H88" s="24"/>
      <c r="I88" s="24"/>
      <c r="J88" s="24"/>
      <c r="K88" s="24"/>
      <c r="L88" s="24"/>
      <c r="M88" s="24"/>
      <c r="N88" s="24"/>
      <c r="O88" s="24"/>
      <c r="P88" s="24">
        <f>SUM(2.5+10)</f>
        <v>12.5</v>
      </c>
      <c r="Q88" s="24"/>
      <c r="R88" s="24"/>
      <c r="S88" s="24"/>
      <c r="T88" s="24"/>
      <c r="U88" s="24"/>
      <c r="V88" s="24"/>
      <c r="W88" s="24"/>
      <c r="X88" s="24"/>
      <c r="Y88" s="24"/>
      <c r="Z88" s="24"/>
      <c r="AA88" s="24"/>
      <c r="AB88" s="24"/>
      <c r="AC88" s="24"/>
      <c r="AD88" s="26"/>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row>
    <row r="89" spans="1:57">
      <c r="B89" s="16"/>
      <c r="C89" s="15"/>
      <c r="E89" s="15"/>
      <c r="F89" s="15"/>
      <c r="G89" s="17"/>
      <c r="H89" s="17"/>
      <c r="I89" s="17"/>
      <c r="J89" s="17"/>
      <c r="K89" s="17"/>
      <c r="L89" s="17"/>
      <c r="M89" s="17"/>
      <c r="N89" s="17"/>
      <c r="O89" s="17"/>
      <c r="P89" s="17"/>
      <c r="Q89" s="17"/>
      <c r="R89" s="17"/>
      <c r="S89" s="17"/>
      <c r="T89" s="17"/>
      <c r="U89" s="17"/>
      <c r="V89" s="17"/>
      <c r="W89" s="17"/>
      <c r="X89" s="17"/>
      <c r="Y89" s="17"/>
      <c r="Z89" s="17"/>
      <c r="AA89" s="17"/>
      <c r="AB89" s="17"/>
      <c r="AC89" s="17"/>
    </row>
    <row r="90" spans="1:57">
      <c r="B90" s="15"/>
      <c r="C90" s="15"/>
      <c r="E90" s="15"/>
      <c r="F90" s="15"/>
      <c r="G90" s="17">
        <f>SUBTOTAL(9,G4:G89)</f>
        <v>5330.5</v>
      </c>
      <c r="H90" s="17"/>
      <c r="I90" s="17"/>
      <c r="J90" s="17"/>
      <c r="K90" s="17"/>
      <c r="L90" s="17"/>
      <c r="M90" s="17"/>
      <c r="N90" s="17"/>
      <c r="O90" s="17"/>
      <c r="P90" s="17"/>
      <c r="Q90" s="17"/>
      <c r="R90" s="17"/>
      <c r="S90" s="17"/>
      <c r="T90" s="17"/>
      <c r="U90" s="17"/>
      <c r="V90" s="17"/>
      <c r="W90" s="17"/>
      <c r="X90" s="17"/>
      <c r="Y90" s="17"/>
      <c r="Z90" s="17"/>
      <c r="AA90" s="17"/>
      <c r="AB90" s="17"/>
      <c r="AC90" s="17"/>
    </row>
    <row r="91" spans="1:57">
      <c r="B91" s="15"/>
      <c r="C91" s="15"/>
      <c r="E91" s="15"/>
      <c r="F91" s="15"/>
      <c r="G91" s="17"/>
      <c r="H91" s="17"/>
      <c r="I91" s="17"/>
      <c r="J91" s="17"/>
      <c r="K91" s="17"/>
      <c r="L91" s="17"/>
      <c r="M91" s="17"/>
      <c r="N91" s="17"/>
      <c r="O91" s="17"/>
      <c r="P91" s="17"/>
      <c r="Q91" s="17"/>
      <c r="R91" s="17"/>
      <c r="S91" s="17"/>
      <c r="T91" s="17"/>
      <c r="U91" s="17"/>
      <c r="V91" s="17"/>
      <c r="W91" s="17"/>
      <c r="X91" s="17"/>
      <c r="Y91" s="17"/>
      <c r="Z91" s="17"/>
      <c r="AA91" s="17"/>
      <c r="AB91" s="17"/>
      <c r="AC91" s="17"/>
    </row>
    <row r="92" spans="1:57">
      <c r="B92" s="15"/>
      <c r="C92" s="15"/>
      <c r="E92" s="15"/>
      <c r="F92" s="15"/>
      <c r="G92" s="17"/>
      <c r="H92" s="17"/>
      <c r="I92" s="17"/>
      <c r="J92" s="17"/>
      <c r="K92" s="17"/>
      <c r="L92" s="17"/>
      <c r="M92" s="17"/>
      <c r="N92" s="17"/>
      <c r="O92" s="17"/>
      <c r="P92" s="17"/>
      <c r="Q92" s="17"/>
      <c r="R92" s="17"/>
      <c r="S92" s="17"/>
      <c r="T92" s="17"/>
      <c r="U92" s="17"/>
      <c r="V92" s="17"/>
      <c r="W92" s="17"/>
      <c r="X92" s="17"/>
      <c r="Y92" s="17"/>
      <c r="Z92" s="17"/>
      <c r="AA92" s="17"/>
      <c r="AB92" s="17"/>
      <c r="AC92" s="17"/>
    </row>
    <row r="93" spans="1:57">
      <c r="B93" s="15"/>
      <c r="C93" s="15"/>
      <c r="E93" s="15"/>
      <c r="F93" s="15"/>
      <c r="G93" s="17"/>
      <c r="H93" s="17"/>
      <c r="I93" s="17"/>
      <c r="J93" s="17"/>
      <c r="K93" s="17"/>
      <c r="L93" s="17"/>
      <c r="M93" s="17"/>
      <c r="N93" s="17"/>
      <c r="O93" s="17"/>
      <c r="P93" s="17"/>
      <c r="Q93" s="17"/>
      <c r="R93" s="17"/>
      <c r="S93" s="17"/>
      <c r="T93" s="17"/>
      <c r="U93" s="17"/>
      <c r="V93" s="17"/>
      <c r="W93" s="17"/>
      <c r="X93" s="17"/>
      <c r="Y93" s="17"/>
      <c r="Z93" s="17"/>
      <c r="AA93" s="17"/>
      <c r="AB93" s="17"/>
      <c r="AC93" s="17"/>
    </row>
    <row r="94" spans="1:57">
      <c r="B94" s="15"/>
      <c r="C94" s="15"/>
      <c r="E94" s="15"/>
      <c r="F94" s="15"/>
      <c r="G94" s="17"/>
      <c r="H94" s="17"/>
      <c r="I94" s="17"/>
      <c r="J94" s="17"/>
      <c r="K94" s="17"/>
      <c r="L94" s="17"/>
      <c r="M94" s="17"/>
      <c r="N94" s="17"/>
      <c r="O94" s="17"/>
      <c r="P94" s="17"/>
      <c r="Q94" s="17"/>
      <c r="R94" s="17"/>
      <c r="S94" s="17"/>
      <c r="T94" s="17"/>
      <c r="U94" s="17"/>
      <c r="V94" s="17"/>
      <c r="W94" s="17"/>
      <c r="X94" s="17"/>
      <c r="Y94" s="17"/>
      <c r="Z94" s="17"/>
      <c r="AA94" s="17"/>
      <c r="AB94" s="17"/>
      <c r="AC94" s="17"/>
    </row>
    <row r="95" spans="1:57">
      <c r="B95" s="15"/>
      <c r="C95" s="15"/>
      <c r="E95" s="15"/>
      <c r="F95" s="15"/>
      <c r="G95" s="17"/>
      <c r="H95" s="17"/>
      <c r="I95" s="17"/>
      <c r="J95" s="17"/>
      <c r="K95" s="17"/>
      <c r="L95" s="17"/>
      <c r="M95" s="17"/>
      <c r="N95" s="17"/>
      <c r="O95" s="17"/>
      <c r="P95" s="17"/>
      <c r="Q95" s="17"/>
      <c r="R95" s="17"/>
      <c r="S95" s="17"/>
      <c r="T95" s="17"/>
      <c r="U95" s="17"/>
      <c r="V95" s="17"/>
      <c r="W95" s="17"/>
      <c r="X95" s="17"/>
      <c r="Y95" s="17"/>
      <c r="Z95" s="17"/>
      <c r="AA95" s="17"/>
      <c r="AB95" s="17"/>
      <c r="AC95" s="17"/>
    </row>
    <row r="96" spans="1:57">
      <c r="B96" s="15"/>
      <c r="C96" s="15"/>
      <c r="E96" s="15"/>
      <c r="F96" s="15"/>
      <c r="G96" s="17"/>
      <c r="H96" s="17"/>
      <c r="I96" s="17"/>
      <c r="J96" s="17"/>
      <c r="K96" s="17"/>
      <c r="L96" s="17"/>
      <c r="M96" s="17"/>
      <c r="N96" s="17"/>
      <c r="O96" s="17"/>
      <c r="P96" s="17"/>
      <c r="Q96" s="17"/>
      <c r="R96" s="17"/>
      <c r="S96" s="17"/>
      <c r="T96" s="17"/>
      <c r="U96" s="17"/>
      <c r="V96" s="17"/>
      <c r="W96" s="17"/>
      <c r="X96" s="17"/>
      <c r="Y96" s="17"/>
      <c r="Z96" s="17"/>
      <c r="AA96" s="17"/>
      <c r="AB96" s="17"/>
      <c r="AC96" s="17"/>
    </row>
    <row r="97" spans="2:29" s="14" customFormat="1">
      <c r="B97" s="15"/>
      <c r="C97" s="15"/>
      <c r="E97" s="15"/>
      <c r="F97" s="15"/>
      <c r="G97" s="17"/>
      <c r="H97" s="17"/>
      <c r="I97" s="17"/>
      <c r="J97" s="17"/>
      <c r="K97" s="17"/>
      <c r="L97" s="17"/>
      <c r="M97" s="17"/>
      <c r="N97" s="17"/>
      <c r="O97" s="17"/>
      <c r="P97" s="17"/>
      <c r="Q97" s="17"/>
      <c r="R97" s="17"/>
      <c r="S97" s="17"/>
      <c r="T97" s="17"/>
      <c r="U97" s="17"/>
      <c r="V97" s="17"/>
      <c r="W97" s="17"/>
      <c r="X97" s="17"/>
      <c r="Y97" s="17"/>
      <c r="Z97" s="17"/>
      <c r="AA97" s="17"/>
      <c r="AB97" s="17"/>
      <c r="AC97" s="17"/>
    </row>
    <row r="98" spans="2:29" s="14" customFormat="1">
      <c r="B98" s="15"/>
      <c r="C98" s="15"/>
      <c r="E98" s="15"/>
      <c r="F98" s="15"/>
      <c r="G98" s="17"/>
      <c r="H98" s="17"/>
      <c r="I98" s="17"/>
      <c r="J98" s="17"/>
      <c r="K98" s="17"/>
      <c r="L98" s="17"/>
      <c r="M98" s="17"/>
      <c r="N98" s="17"/>
      <c r="O98" s="17"/>
      <c r="P98" s="17"/>
      <c r="Q98" s="17"/>
      <c r="R98" s="17"/>
      <c r="S98" s="17"/>
      <c r="T98" s="17"/>
      <c r="U98" s="17"/>
      <c r="V98" s="17"/>
      <c r="W98" s="17"/>
      <c r="X98" s="17"/>
      <c r="Y98" s="17"/>
      <c r="Z98" s="17"/>
      <c r="AA98" s="17"/>
      <c r="AB98" s="17"/>
      <c r="AC98" s="17"/>
    </row>
    <row r="99" spans="2:29" s="14" customFormat="1">
      <c r="B99" s="15"/>
      <c r="C99" s="15"/>
      <c r="E99" s="15"/>
      <c r="F99" s="15"/>
      <c r="G99" s="17"/>
      <c r="H99" s="17"/>
      <c r="I99" s="17"/>
      <c r="J99" s="17"/>
      <c r="K99" s="17"/>
      <c r="L99" s="17"/>
      <c r="M99" s="17"/>
      <c r="N99" s="17"/>
      <c r="O99" s="17"/>
      <c r="P99" s="17"/>
      <c r="Q99" s="17"/>
      <c r="R99" s="17"/>
      <c r="S99" s="17"/>
      <c r="T99" s="17"/>
      <c r="U99" s="17"/>
      <c r="V99" s="17"/>
      <c r="W99" s="17"/>
      <c r="X99" s="17"/>
      <c r="Y99" s="17"/>
      <c r="Z99" s="17"/>
      <c r="AA99" s="17"/>
      <c r="AB99" s="17"/>
      <c r="AC99" s="17"/>
    </row>
    <row r="100" spans="2:29" s="14" customFormat="1">
      <c r="B100" s="15"/>
      <c r="C100" s="15"/>
      <c r="E100" s="15"/>
      <c r="F100" s="15"/>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row>
    <row r="101" spans="2:29" s="14" customFormat="1">
      <c r="B101" s="15"/>
      <c r="C101" s="15"/>
      <c r="E101" s="15"/>
      <c r="F101" s="15"/>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row>
    <row r="102" spans="2:29" s="14" customFormat="1">
      <c r="B102" s="15"/>
      <c r="C102" s="15"/>
      <c r="E102" s="15"/>
      <c r="F102" s="15"/>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row>
    <row r="103" spans="2:29" s="14" customFormat="1">
      <c r="B103" s="15"/>
      <c r="C103" s="15"/>
      <c r="E103" s="15"/>
      <c r="F103" s="15"/>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row>
    <row r="104" spans="2:29" s="14" customFormat="1">
      <c r="B104" s="15"/>
      <c r="C104" s="15"/>
      <c r="E104" s="15"/>
      <c r="F104" s="15"/>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row>
    <row r="105" spans="2:29" s="14" customFormat="1">
      <c r="B105" s="15"/>
      <c r="C105" s="15"/>
      <c r="E105" s="15"/>
      <c r="F105" s="15"/>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row>
    <row r="106" spans="2:29" s="14" customFormat="1">
      <c r="B106" s="15"/>
      <c r="C106" s="15"/>
      <c r="E106" s="15"/>
      <c r="F106" s="15"/>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row>
    <row r="107" spans="2:29" s="14" customFormat="1">
      <c r="B107" s="15"/>
      <c r="C107" s="15"/>
      <c r="E107" s="15"/>
      <c r="F107" s="15"/>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row>
    <row r="108" spans="2:29" s="14" customFormat="1">
      <c r="B108" s="15"/>
      <c r="C108" s="15"/>
      <c r="E108" s="15"/>
      <c r="F108" s="15"/>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row>
    <row r="109" spans="2:29" s="14" customFormat="1">
      <c r="B109" s="15"/>
      <c r="C109" s="15"/>
      <c r="E109" s="15"/>
      <c r="F109" s="15"/>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row>
    <row r="110" spans="2:29" s="14" customFormat="1">
      <c r="B110" s="15"/>
      <c r="C110" s="15"/>
      <c r="E110" s="15"/>
      <c r="F110" s="15"/>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row>
    <row r="111" spans="2:29" s="14" customFormat="1">
      <c r="B111" s="15"/>
      <c r="C111" s="15"/>
      <c r="E111" s="15"/>
      <c r="F111" s="15"/>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row>
    <row r="112" spans="2:29" s="14" customFormat="1">
      <c r="B112" s="15"/>
      <c r="C112" s="15"/>
      <c r="E112" s="15"/>
      <c r="F112" s="15"/>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row>
    <row r="113" spans="2:29" s="14" customFormat="1">
      <c r="B113" s="15"/>
      <c r="C113" s="15"/>
      <c r="E113" s="15"/>
      <c r="F113" s="15"/>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row>
    <row r="114" spans="2:29" s="14" customFormat="1">
      <c r="B114" s="15"/>
      <c r="C114" s="15"/>
      <c r="E114" s="15"/>
      <c r="F114" s="15"/>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row>
    <row r="115" spans="2:29" s="14" customFormat="1">
      <c r="B115" s="15"/>
      <c r="C115" s="15"/>
      <c r="E115" s="15"/>
      <c r="F115" s="15"/>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row>
    <row r="116" spans="2:29" s="14" customFormat="1">
      <c r="B116" s="15"/>
      <c r="C116" s="15"/>
      <c r="E116" s="15"/>
      <c r="F116" s="15"/>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row>
    <row r="117" spans="2:29" s="14" customFormat="1">
      <c r="B117" s="15"/>
      <c r="C117" s="15"/>
      <c r="E117" s="15"/>
      <c r="F117" s="15"/>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row>
    <row r="118" spans="2:29" s="14" customFormat="1">
      <c r="B118" s="15"/>
      <c r="C118" s="15"/>
      <c r="E118" s="15"/>
      <c r="F118" s="15"/>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row>
    <row r="119" spans="2:29" s="14" customFormat="1">
      <c r="B119" s="15"/>
      <c r="C119" s="15"/>
      <c r="E119" s="15"/>
      <c r="F119" s="15"/>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row>
    <row r="120" spans="2:29" s="14" customFormat="1">
      <c r="B120" s="15"/>
      <c r="C120" s="15"/>
      <c r="E120" s="15"/>
      <c r="F120" s="15"/>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row>
    <row r="121" spans="2:29" s="14" customFormat="1">
      <c r="B121" s="15"/>
      <c r="C121" s="15"/>
      <c r="E121" s="15"/>
      <c r="F121" s="15"/>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row>
    <row r="122" spans="2:29" s="14" customFormat="1">
      <c r="B122" s="15"/>
      <c r="C122" s="15"/>
      <c r="E122" s="15"/>
      <c r="F122" s="15"/>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row>
    <row r="123" spans="2:29" s="14" customFormat="1">
      <c r="B123" s="15"/>
      <c r="C123" s="15"/>
      <c r="E123" s="15"/>
      <c r="F123" s="15"/>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row>
    <row r="124" spans="2:29" s="14" customFormat="1">
      <c r="B124" s="15"/>
      <c r="C124" s="15"/>
      <c r="E124" s="15"/>
      <c r="F124" s="15"/>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row>
    <row r="125" spans="2:29" s="14" customFormat="1">
      <c r="B125" s="15"/>
      <c r="C125" s="15"/>
      <c r="E125" s="15"/>
      <c r="F125" s="15"/>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row>
    <row r="126" spans="2:29" s="14" customFormat="1">
      <c r="B126" s="15"/>
      <c r="C126" s="15"/>
      <c r="E126" s="15"/>
      <c r="F126" s="15"/>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row>
    <row r="127" spans="2:29" s="14" customFormat="1">
      <c r="B127" s="15"/>
      <c r="C127" s="15"/>
      <c r="E127" s="15"/>
      <c r="F127" s="15"/>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row>
    <row r="128" spans="2:29" s="14" customFormat="1">
      <c r="B128" s="15"/>
      <c r="C128" s="15"/>
      <c r="E128" s="15"/>
      <c r="F128" s="15"/>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row>
    <row r="129" spans="2:29" s="14" customFormat="1">
      <c r="B129" s="15"/>
      <c r="C129" s="15"/>
      <c r="E129" s="15"/>
      <c r="F129" s="15"/>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row>
    <row r="130" spans="2:29" s="14" customFormat="1">
      <c r="B130" s="15"/>
      <c r="C130" s="15"/>
      <c r="E130" s="15"/>
      <c r="F130" s="15"/>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row>
    <row r="131" spans="2:29" s="14" customFormat="1">
      <c r="B131" s="15"/>
      <c r="C131" s="15"/>
      <c r="E131" s="15"/>
      <c r="F131" s="15"/>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row>
    <row r="132" spans="2:29" s="14" customFormat="1">
      <c r="B132" s="15"/>
      <c r="C132" s="15"/>
      <c r="E132" s="15"/>
      <c r="F132" s="15"/>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row>
    <row r="133" spans="2:29" s="14" customFormat="1">
      <c r="B133" s="15"/>
      <c r="C133" s="15"/>
      <c r="E133" s="15"/>
      <c r="F133" s="15"/>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row>
    <row r="134" spans="2:29" s="14" customFormat="1">
      <c r="B134" s="15"/>
      <c r="C134" s="15"/>
      <c r="E134" s="15"/>
      <c r="F134" s="15"/>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row>
    <row r="135" spans="2:29" s="14" customFormat="1">
      <c r="B135" s="15"/>
      <c r="C135" s="15"/>
      <c r="E135" s="15"/>
      <c r="F135" s="15"/>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row>
    <row r="136" spans="2:29" s="14" customFormat="1">
      <c r="B136" s="15"/>
      <c r="C136" s="15"/>
      <c r="E136" s="15"/>
      <c r="F136" s="15"/>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row>
    <row r="137" spans="2:29" s="14" customFormat="1">
      <c r="B137" s="15"/>
      <c r="C137" s="15"/>
      <c r="E137" s="15"/>
      <c r="F137" s="15"/>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row>
    <row r="138" spans="2:29" s="14" customFormat="1">
      <c r="B138" s="15"/>
      <c r="C138" s="15"/>
      <c r="E138" s="15"/>
      <c r="F138" s="15"/>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row>
    <row r="139" spans="2:29" s="14" customFormat="1">
      <c r="B139" s="15"/>
      <c r="C139" s="15"/>
      <c r="E139" s="15"/>
      <c r="F139" s="15"/>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row>
    <row r="140" spans="2:29" s="14" customFormat="1">
      <c r="B140" s="15"/>
      <c r="C140" s="15"/>
      <c r="E140" s="15"/>
      <c r="F140" s="15"/>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row>
    <row r="141" spans="2:29" s="14" customFormat="1">
      <c r="B141" s="15"/>
      <c r="C141" s="15"/>
      <c r="E141" s="15"/>
      <c r="F141" s="15"/>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row>
    <row r="142" spans="2:29" s="14" customFormat="1">
      <c r="B142" s="15"/>
      <c r="C142" s="15"/>
      <c r="E142" s="15"/>
      <c r="F142" s="15"/>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row>
    <row r="143" spans="2:29" s="14" customFormat="1">
      <c r="B143" s="15"/>
      <c r="C143" s="15"/>
      <c r="E143" s="15"/>
      <c r="F143" s="15"/>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row>
    <row r="144" spans="2:29" s="14" customFormat="1">
      <c r="B144" s="15"/>
      <c r="C144" s="15"/>
      <c r="E144" s="15"/>
      <c r="F144" s="15"/>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row>
    <row r="145" spans="2:29" s="14" customFormat="1">
      <c r="B145" s="15"/>
      <c r="C145" s="15"/>
      <c r="E145" s="15"/>
      <c r="F145" s="15"/>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row>
    <row r="146" spans="2:29" s="14" customFormat="1">
      <c r="B146" s="15"/>
      <c r="C146" s="15"/>
      <c r="E146" s="15"/>
      <c r="F146" s="15"/>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row>
    <row r="147" spans="2:29" s="14" customFormat="1">
      <c r="B147" s="15"/>
      <c r="C147" s="15"/>
      <c r="E147" s="15"/>
      <c r="F147" s="15"/>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row>
    <row r="148" spans="2:29" s="14" customFormat="1">
      <c r="B148" s="15"/>
      <c r="C148" s="15"/>
      <c r="E148" s="15"/>
      <c r="F148" s="15"/>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row>
    <row r="149" spans="2:29" s="14" customFormat="1">
      <c r="B149" s="15"/>
      <c r="C149" s="15"/>
      <c r="E149" s="15"/>
      <c r="F149" s="15"/>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row>
    <row r="150" spans="2:29" s="14" customFormat="1">
      <c r="B150" s="15"/>
      <c r="C150" s="15"/>
      <c r="E150" s="15"/>
      <c r="F150" s="15"/>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row>
    <row r="151" spans="2:29" s="14" customFormat="1">
      <c r="B151" s="15"/>
      <c r="C151" s="15"/>
      <c r="E151" s="15"/>
      <c r="F151" s="15"/>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row>
    <row r="152" spans="2:29" s="14" customFormat="1">
      <c r="B152" s="15"/>
      <c r="C152" s="15"/>
      <c r="E152" s="15"/>
      <c r="F152" s="15"/>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row>
    <row r="153" spans="2:29" s="14" customFormat="1">
      <c r="B153" s="15"/>
      <c r="C153" s="15"/>
      <c r="E153" s="15"/>
      <c r="F153" s="15"/>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row>
    <row r="154" spans="2:29" s="14" customFormat="1">
      <c r="B154" s="15"/>
      <c r="C154" s="15"/>
      <c r="E154" s="15"/>
      <c r="F154" s="15"/>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row>
    <row r="155" spans="2:29" s="14" customFormat="1">
      <c r="B155" s="15"/>
      <c r="C155" s="15"/>
      <c r="E155" s="15"/>
      <c r="F155" s="15"/>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row>
    <row r="156" spans="2:29" s="14" customFormat="1">
      <c r="B156" s="15"/>
      <c r="C156" s="15"/>
      <c r="E156" s="15"/>
      <c r="F156" s="15"/>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row>
    <row r="157" spans="2:29" s="14" customFormat="1">
      <c r="B157" s="15"/>
      <c r="C157" s="15"/>
      <c r="E157" s="15"/>
      <c r="F157" s="15"/>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row>
    <row r="158" spans="2:29" s="14" customFormat="1">
      <c r="B158" s="15"/>
      <c r="C158" s="15"/>
      <c r="E158" s="15"/>
      <c r="F158" s="15"/>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row>
    <row r="159" spans="2:29" s="14" customFormat="1">
      <c r="B159" s="15"/>
      <c r="C159" s="15"/>
      <c r="E159" s="15"/>
      <c r="F159" s="15"/>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row>
    <row r="160" spans="2:29" s="14" customFormat="1">
      <c r="B160" s="15"/>
      <c r="C160" s="15"/>
      <c r="E160" s="15"/>
      <c r="F160" s="15"/>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row>
    <row r="161" spans="2:29" s="14" customFormat="1">
      <c r="B161" s="15"/>
      <c r="C161" s="15"/>
      <c r="E161" s="15"/>
      <c r="F161" s="15"/>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row>
    <row r="162" spans="2:29" s="14" customFormat="1">
      <c r="B162" s="15"/>
      <c r="C162" s="15"/>
      <c r="E162" s="15"/>
      <c r="F162" s="15"/>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row>
    <row r="163" spans="2:29" s="14" customFormat="1">
      <c r="B163" s="15"/>
      <c r="C163" s="15"/>
      <c r="E163" s="15"/>
      <c r="F163" s="15"/>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row>
    <row r="164" spans="2:29" s="14" customFormat="1">
      <c r="B164" s="15"/>
      <c r="C164" s="15"/>
      <c r="E164" s="15"/>
      <c r="F164" s="15"/>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row>
    <row r="165" spans="2:29" s="14" customFormat="1">
      <c r="B165" s="15"/>
      <c r="C165" s="15"/>
      <c r="E165" s="15"/>
      <c r="F165" s="15"/>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row>
    <row r="166" spans="2:29" s="14" customFormat="1">
      <c r="B166" s="15"/>
      <c r="C166" s="15"/>
      <c r="E166" s="15"/>
      <c r="F166" s="15"/>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row>
    <row r="167" spans="2:29" s="14" customFormat="1">
      <c r="B167" s="15"/>
      <c r="C167" s="15"/>
      <c r="E167" s="15"/>
      <c r="F167" s="15"/>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row>
    <row r="168" spans="2:29" s="14" customFormat="1">
      <c r="B168" s="15"/>
      <c r="C168" s="15"/>
      <c r="E168" s="15"/>
      <c r="F168" s="15"/>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row>
    <row r="169" spans="2:29" s="14" customFormat="1">
      <c r="B169" s="15"/>
      <c r="C169" s="15"/>
      <c r="E169" s="15"/>
      <c r="F169" s="15"/>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row>
    <row r="170" spans="2:29" s="14" customFormat="1">
      <c r="B170" s="15"/>
      <c r="C170" s="15"/>
      <c r="E170" s="15"/>
      <c r="F170" s="15"/>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row>
    <row r="171" spans="2:29" s="14" customFormat="1">
      <c r="B171" s="15"/>
      <c r="C171" s="15"/>
      <c r="E171" s="15"/>
      <c r="F171" s="15"/>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row>
    <row r="172" spans="2:29" s="14" customFormat="1">
      <c r="B172" s="15"/>
      <c r="C172" s="15"/>
      <c r="E172" s="15"/>
      <c r="F172" s="15"/>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row>
    <row r="173" spans="2:29" s="14" customFormat="1">
      <c r="B173" s="15"/>
      <c r="C173" s="15"/>
      <c r="E173" s="15"/>
      <c r="F173" s="15"/>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row>
    <row r="174" spans="2:29" s="14" customFormat="1">
      <c r="B174" s="15"/>
      <c r="C174" s="15"/>
      <c r="E174" s="15"/>
      <c r="F174" s="15"/>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row>
    <row r="175" spans="2:29" s="14" customFormat="1">
      <c r="B175" s="15"/>
      <c r="C175" s="15"/>
      <c r="E175" s="15"/>
      <c r="F175" s="15"/>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row>
    <row r="176" spans="2:29" s="14" customFormat="1">
      <c r="B176" s="15"/>
      <c r="C176" s="15"/>
      <c r="E176" s="15"/>
      <c r="F176" s="15"/>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row>
    <row r="177" spans="2:29" s="14" customFormat="1">
      <c r="B177" s="15"/>
      <c r="C177" s="15"/>
      <c r="E177" s="15"/>
      <c r="F177" s="15"/>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row>
    <row r="178" spans="2:29" s="14" customFormat="1">
      <c r="B178" s="15"/>
      <c r="C178" s="15"/>
      <c r="E178" s="15"/>
      <c r="F178" s="15"/>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row>
    <row r="179" spans="2:29" s="14" customFormat="1">
      <c r="B179" s="15"/>
      <c r="C179" s="15"/>
      <c r="E179" s="15"/>
      <c r="F179" s="15"/>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row>
    <row r="180" spans="2:29" s="14" customFormat="1">
      <c r="B180" s="15"/>
      <c r="C180" s="15"/>
      <c r="E180" s="15"/>
      <c r="F180" s="15"/>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row>
    <row r="181" spans="2:29" s="14" customFormat="1">
      <c r="B181" s="15"/>
      <c r="C181" s="15"/>
      <c r="E181" s="15"/>
      <c r="F181" s="15"/>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row>
    <row r="182" spans="2:29" s="14" customFormat="1">
      <c r="B182" s="15"/>
      <c r="C182" s="15"/>
      <c r="E182" s="15"/>
      <c r="F182" s="15"/>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row>
    <row r="183" spans="2:29" s="14" customFormat="1">
      <c r="B183" s="15"/>
      <c r="C183" s="15"/>
      <c r="E183" s="15"/>
      <c r="F183" s="15"/>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row>
    <row r="184" spans="2:29" s="14" customFormat="1">
      <c r="B184" s="15"/>
      <c r="C184" s="15"/>
      <c r="E184" s="15"/>
      <c r="F184" s="15"/>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row>
    <row r="185" spans="2:29" s="14" customFormat="1">
      <c r="B185" s="15"/>
      <c r="C185" s="15"/>
      <c r="E185" s="15"/>
      <c r="F185" s="15"/>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row>
    <row r="186" spans="2:29" s="14" customFormat="1">
      <c r="B186" s="15"/>
      <c r="C186" s="15"/>
      <c r="E186" s="15"/>
      <c r="F186" s="15"/>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row>
    <row r="187" spans="2:29" s="14" customFormat="1">
      <c r="B187" s="15"/>
      <c r="C187" s="15"/>
      <c r="E187" s="15"/>
      <c r="F187" s="15"/>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row>
    <row r="188" spans="2:29" s="14" customFormat="1">
      <c r="B188" s="15"/>
      <c r="C188" s="15"/>
      <c r="E188" s="15"/>
      <c r="F188" s="15"/>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row>
    <row r="189" spans="2:29" s="14" customFormat="1">
      <c r="B189" s="15"/>
      <c r="C189" s="15"/>
      <c r="E189" s="15"/>
      <c r="F189" s="15"/>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row>
    <row r="190" spans="2:29" s="14" customFormat="1">
      <c r="B190" s="15"/>
      <c r="C190" s="15"/>
      <c r="E190" s="15"/>
      <c r="F190" s="15"/>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row>
    <row r="191" spans="2:29" s="14" customFormat="1">
      <c r="B191" s="15"/>
      <c r="C191" s="15"/>
      <c r="E191" s="15"/>
      <c r="F191" s="15"/>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row>
    <row r="192" spans="2:29" s="14" customFormat="1">
      <c r="B192" s="15"/>
      <c r="C192" s="15"/>
      <c r="E192" s="15"/>
      <c r="F192" s="15"/>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row>
    <row r="193" spans="2:29" s="14" customFormat="1">
      <c r="B193" s="15"/>
      <c r="C193" s="15"/>
      <c r="E193" s="15"/>
      <c r="F193" s="15"/>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row>
    <row r="194" spans="2:29" s="14" customFormat="1">
      <c r="B194" s="15"/>
      <c r="C194" s="15"/>
      <c r="E194" s="15"/>
      <c r="F194" s="15"/>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row>
    <row r="195" spans="2:29" s="14" customFormat="1">
      <c r="B195" s="15"/>
      <c r="C195" s="15"/>
      <c r="E195" s="15"/>
      <c r="F195" s="15"/>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row>
    <row r="196" spans="2:29" s="14" customFormat="1">
      <c r="B196" s="15"/>
      <c r="C196" s="15"/>
      <c r="E196" s="15"/>
      <c r="F196" s="15"/>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row>
    <row r="197" spans="2:29" s="14" customFormat="1">
      <c r="B197" s="15"/>
      <c r="C197" s="15"/>
      <c r="E197" s="15"/>
      <c r="F197" s="15"/>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row>
    <row r="198" spans="2:29" s="14" customFormat="1">
      <c r="B198" s="15"/>
      <c r="C198" s="15"/>
      <c r="E198" s="15"/>
      <c r="F198" s="15"/>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row>
    <row r="199" spans="2:29" s="14" customFormat="1">
      <c r="B199" s="15"/>
      <c r="C199" s="15"/>
      <c r="E199" s="15"/>
      <c r="F199" s="15"/>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row>
    <row r="200" spans="2:29" s="14" customFormat="1">
      <c r="B200" s="15"/>
      <c r="C200" s="15"/>
      <c r="E200" s="15"/>
      <c r="F200" s="15"/>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row>
    <row r="201" spans="2:29" s="14" customFormat="1">
      <c r="B201" s="15"/>
      <c r="C201" s="15"/>
      <c r="E201" s="15"/>
      <c r="F201" s="15"/>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row>
    <row r="202" spans="2:29" s="14" customFormat="1">
      <c r="B202" s="15"/>
      <c r="C202" s="15"/>
      <c r="E202" s="15"/>
      <c r="F202" s="15"/>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row>
    <row r="203" spans="2:29" s="14" customFormat="1">
      <c r="B203" s="15"/>
      <c r="C203" s="15"/>
      <c r="E203" s="15"/>
      <c r="F203" s="15"/>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row>
    <row r="204" spans="2:29" s="14" customFormat="1">
      <c r="B204" s="15"/>
      <c r="C204" s="15"/>
      <c r="E204" s="15"/>
      <c r="F204" s="15"/>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row>
    <row r="205" spans="2:29" s="14" customFormat="1">
      <c r="B205" s="15"/>
      <c r="C205" s="15"/>
      <c r="E205" s="15"/>
      <c r="F205" s="15"/>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row>
    <row r="206" spans="2:29" s="14" customFormat="1">
      <c r="B206" s="15"/>
      <c r="C206" s="15"/>
      <c r="E206" s="15"/>
      <c r="F206" s="15"/>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row>
    <row r="207" spans="2:29" s="14" customFormat="1">
      <c r="B207" s="15"/>
      <c r="C207" s="15"/>
      <c r="E207" s="15"/>
      <c r="F207" s="15"/>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row>
    <row r="208" spans="2:29" s="14" customFormat="1">
      <c r="B208" s="15"/>
      <c r="C208" s="15"/>
      <c r="E208" s="15"/>
      <c r="F208" s="15"/>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row>
    <row r="209" spans="2:29" s="14" customFormat="1">
      <c r="B209" s="15"/>
      <c r="C209" s="15"/>
      <c r="E209" s="15"/>
      <c r="F209" s="15"/>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row>
    <row r="210" spans="2:29" s="14" customFormat="1">
      <c r="B210" s="15"/>
      <c r="C210" s="15"/>
      <c r="E210" s="15"/>
      <c r="F210" s="15"/>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row>
    <row r="211" spans="2:29" s="14" customFormat="1">
      <c r="B211" s="15"/>
      <c r="C211" s="15"/>
      <c r="E211" s="15"/>
      <c r="F211" s="15"/>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row>
    <row r="212" spans="2:29" s="14" customFormat="1">
      <c r="B212" s="15"/>
      <c r="C212" s="15"/>
      <c r="E212" s="15"/>
      <c r="F212" s="15"/>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row>
    <row r="213" spans="2:29" s="14" customFormat="1">
      <c r="B213" s="15"/>
      <c r="C213" s="15"/>
      <c r="E213" s="15"/>
      <c r="F213" s="15"/>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row>
    <row r="214" spans="2:29" s="14" customFormat="1">
      <c r="B214" s="15"/>
      <c r="C214" s="15"/>
      <c r="E214" s="15"/>
      <c r="F214" s="15"/>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row>
    <row r="215" spans="2:29" s="14" customFormat="1">
      <c r="B215" s="15"/>
      <c r="C215" s="15"/>
      <c r="E215" s="15"/>
      <c r="F215" s="15"/>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row>
    <row r="216" spans="2:29" s="14" customFormat="1">
      <c r="B216" s="15"/>
      <c r="C216" s="15"/>
      <c r="E216" s="15"/>
      <c r="F216" s="15"/>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row>
    <row r="217" spans="2:29" s="14" customFormat="1">
      <c r="B217" s="15"/>
      <c r="C217" s="15"/>
      <c r="E217" s="15"/>
      <c r="F217" s="15"/>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row>
    <row r="218" spans="2:29" s="14" customFormat="1">
      <c r="B218" s="15"/>
      <c r="C218" s="15"/>
      <c r="E218" s="15"/>
      <c r="F218" s="15"/>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row>
    <row r="219" spans="2:29" s="14" customFormat="1">
      <c r="B219" s="15"/>
      <c r="C219" s="15"/>
      <c r="E219" s="15"/>
      <c r="F219" s="15"/>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row>
    <row r="220" spans="2:29" s="14" customFormat="1">
      <c r="B220" s="15"/>
      <c r="C220" s="15"/>
      <c r="E220" s="15"/>
      <c r="F220" s="15"/>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row>
    <row r="221" spans="2:29" s="14" customFormat="1">
      <c r="B221" s="15"/>
      <c r="C221" s="15"/>
      <c r="E221" s="15"/>
      <c r="F221" s="15"/>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row>
    <row r="222" spans="2:29" s="14" customFormat="1">
      <c r="B222" s="15"/>
      <c r="C222" s="15"/>
      <c r="E222" s="15"/>
      <c r="F222" s="15"/>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row>
    <row r="223" spans="2:29" s="14" customFormat="1">
      <c r="B223" s="15"/>
      <c r="C223" s="15"/>
      <c r="E223" s="15"/>
      <c r="F223" s="15"/>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row>
    <row r="224" spans="2:29" s="14" customFormat="1">
      <c r="B224" s="15"/>
      <c r="C224" s="15"/>
      <c r="E224" s="15"/>
      <c r="F224" s="15"/>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row>
    <row r="225" spans="2:29" s="14" customFormat="1">
      <c r="B225" s="15"/>
      <c r="C225" s="15"/>
      <c r="E225" s="15"/>
      <c r="F225" s="15"/>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row>
    <row r="226" spans="2:29" s="14" customFormat="1">
      <c r="B226" s="15"/>
      <c r="C226" s="15"/>
      <c r="E226" s="15"/>
      <c r="F226" s="15"/>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row>
    <row r="227" spans="2:29" s="14" customFormat="1">
      <c r="B227" s="15"/>
      <c r="C227" s="15"/>
      <c r="E227" s="15"/>
      <c r="F227" s="15"/>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row>
    <row r="228" spans="2:29" s="14" customFormat="1">
      <c r="B228" s="15"/>
      <c r="C228" s="15"/>
      <c r="E228" s="15"/>
      <c r="F228" s="15"/>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row>
    <row r="229" spans="2:29" s="14" customFormat="1">
      <c r="B229" s="15"/>
      <c r="C229" s="15"/>
      <c r="E229" s="15"/>
      <c r="F229" s="15"/>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row>
    <row r="230" spans="2:29" s="14" customFormat="1">
      <c r="B230" s="15"/>
      <c r="C230" s="15"/>
      <c r="E230" s="15"/>
      <c r="F230" s="15"/>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row>
    <row r="231" spans="2:29" s="14" customFormat="1">
      <c r="B231" s="15"/>
      <c r="C231" s="15"/>
      <c r="E231" s="15"/>
      <c r="F231" s="15"/>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row>
    <row r="232" spans="2:29" s="14" customFormat="1">
      <c r="B232" s="15"/>
      <c r="C232" s="15"/>
      <c r="E232" s="15"/>
      <c r="F232" s="15"/>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row>
    <row r="233" spans="2:29" s="14" customFormat="1">
      <c r="B233" s="15"/>
      <c r="C233" s="15"/>
      <c r="E233" s="15"/>
      <c r="F233" s="15"/>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row>
    <row r="234" spans="2:29" s="14" customFormat="1">
      <c r="B234" s="15"/>
      <c r="C234" s="15"/>
      <c r="E234" s="15"/>
      <c r="F234" s="15"/>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row>
    <row r="235" spans="2:29" s="14" customFormat="1">
      <c r="B235" s="15"/>
      <c r="C235" s="15"/>
      <c r="E235" s="15"/>
      <c r="F235" s="15"/>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row>
    <row r="236" spans="2:29" s="14" customFormat="1">
      <c r="B236" s="15"/>
      <c r="C236" s="15"/>
      <c r="E236" s="15"/>
      <c r="F236" s="15"/>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row>
    <row r="237" spans="2:29" s="14" customFormat="1">
      <c r="B237" s="15"/>
      <c r="C237" s="15"/>
      <c r="E237" s="15"/>
      <c r="F237" s="15"/>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row>
    <row r="238" spans="2:29" s="14" customFormat="1">
      <c r="B238" s="15"/>
      <c r="C238" s="15"/>
      <c r="E238" s="15"/>
      <c r="F238" s="15"/>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row>
    <row r="239" spans="2:29" s="14" customFormat="1">
      <c r="B239" s="15"/>
      <c r="C239" s="15"/>
      <c r="E239" s="15"/>
      <c r="F239" s="15"/>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row>
    <row r="240" spans="2:29" s="14" customFormat="1">
      <c r="B240" s="15"/>
      <c r="C240" s="15"/>
      <c r="E240" s="15"/>
      <c r="F240" s="15"/>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row>
    <row r="241" spans="2:29" s="14" customFormat="1">
      <c r="B241" s="15"/>
      <c r="C241" s="15"/>
      <c r="E241" s="15"/>
      <c r="F241" s="15"/>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row>
    <row r="242" spans="2:29" s="14" customFormat="1">
      <c r="B242" s="15"/>
      <c r="C242" s="15"/>
      <c r="E242" s="15"/>
      <c r="F242" s="15"/>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row>
    <row r="243" spans="2:29" s="14" customFormat="1">
      <c r="B243" s="15"/>
      <c r="C243" s="15"/>
      <c r="E243" s="15"/>
      <c r="F243" s="15"/>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row>
    <row r="244" spans="2:29" s="14" customFormat="1">
      <c r="B244" s="15"/>
      <c r="C244" s="15"/>
      <c r="E244" s="15"/>
      <c r="F244" s="15"/>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row>
    <row r="245" spans="2:29" s="14" customFormat="1">
      <c r="B245" s="15"/>
      <c r="C245" s="15"/>
      <c r="E245" s="15"/>
      <c r="F245" s="15"/>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row>
    <row r="246" spans="2:29" s="14" customFormat="1">
      <c r="B246" s="15"/>
      <c r="C246" s="15"/>
      <c r="E246" s="15"/>
      <c r="F246" s="15"/>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row>
    <row r="247" spans="2:29" s="14" customFormat="1">
      <c r="B247" s="15"/>
      <c r="C247" s="15"/>
      <c r="E247" s="15"/>
      <c r="F247" s="15"/>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row>
    <row r="248" spans="2:29" s="14" customFormat="1">
      <c r="B248" s="15"/>
      <c r="C248" s="15"/>
      <c r="E248" s="15"/>
      <c r="F248" s="15"/>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row>
    <row r="249" spans="2:29" s="14" customFormat="1">
      <c r="B249" s="15"/>
      <c r="C249" s="15"/>
      <c r="E249" s="15"/>
      <c r="F249" s="15"/>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row>
    <row r="250" spans="2:29" s="14" customFormat="1">
      <c r="B250" s="15"/>
      <c r="C250" s="15"/>
      <c r="E250" s="15"/>
      <c r="F250" s="15"/>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row>
    <row r="251" spans="2:29" s="14" customFormat="1">
      <c r="B251" s="15"/>
      <c r="C251" s="15"/>
      <c r="E251" s="15"/>
      <c r="F251" s="15"/>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row>
    <row r="252" spans="2:29" s="14" customFormat="1">
      <c r="B252" s="15"/>
      <c r="C252" s="15"/>
      <c r="E252" s="15"/>
      <c r="F252" s="15"/>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row>
    <row r="253" spans="2:29" s="14" customFormat="1">
      <c r="B253" s="15"/>
      <c r="C253" s="15"/>
      <c r="E253" s="15"/>
      <c r="F253" s="15"/>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row>
    <row r="254" spans="2:29" s="14" customFormat="1">
      <c r="B254" s="15"/>
      <c r="C254" s="15"/>
      <c r="E254" s="15"/>
      <c r="F254" s="15"/>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row>
    <row r="255" spans="2:29" s="14" customFormat="1">
      <c r="B255" s="15"/>
      <c r="C255" s="15"/>
      <c r="E255" s="15"/>
      <c r="F255" s="15"/>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row>
    <row r="256" spans="2:29" s="14" customFormat="1">
      <c r="B256" s="15"/>
      <c r="C256" s="15"/>
      <c r="E256" s="15"/>
      <c r="F256" s="15"/>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row>
    <row r="257" spans="2:29" s="14" customFormat="1">
      <c r="B257" s="15"/>
      <c r="C257" s="15"/>
      <c r="E257" s="15"/>
      <c r="F257" s="15"/>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row>
    <row r="258" spans="2:29" s="14" customFormat="1">
      <c r="B258" s="15"/>
      <c r="C258" s="15"/>
      <c r="E258" s="15"/>
      <c r="F258" s="15"/>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row>
    <row r="259" spans="2:29" s="14" customFormat="1">
      <c r="B259" s="15"/>
      <c r="C259" s="15"/>
      <c r="E259" s="15"/>
      <c r="F259" s="15"/>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row>
    <row r="260" spans="2:29" s="14" customFormat="1">
      <c r="B260" s="15"/>
      <c r="C260" s="15"/>
      <c r="E260" s="15"/>
      <c r="F260" s="15"/>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row>
    <row r="261" spans="2:29" s="14" customFormat="1">
      <c r="B261" s="15"/>
      <c r="C261" s="15"/>
      <c r="E261" s="15"/>
      <c r="F261" s="15"/>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row>
    <row r="262" spans="2:29" s="14" customFormat="1">
      <c r="B262" s="15"/>
      <c r="C262" s="15"/>
      <c r="E262" s="15"/>
      <c r="F262" s="15"/>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row>
    <row r="263" spans="2:29" s="14" customFormat="1">
      <c r="B263" s="15"/>
      <c r="C263" s="15"/>
      <c r="E263" s="15"/>
      <c r="F263" s="15"/>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row>
    <row r="264" spans="2:29" s="14" customFormat="1">
      <c r="B264" s="15"/>
      <c r="C264" s="15"/>
      <c r="E264" s="15"/>
      <c r="F264" s="15"/>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row>
    <row r="265" spans="2:29" s="14" customFormat="1">
      <c r="B265" s="15"/>
      <c r="C265" s="15"/>
      <c r="E265" s="15"/>
      <c r="F265" s="15"/>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row>
    <row r="266" spans="2:29" s="14" customFormat="1">
      <c r="B266" s="15"/>
      <c r="C266" s="15"/>
      <c r="E266" s="15"/>
      <c r="F266" s="15"/>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row>
    <row r="267" spans="2:29" s="14" customFormat="1">
      <c r="B267" s="15"/>
      <c r="C267" s="15"/>
      <c r="E267" s="15"/>
      <c r="F267" s="15"/>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row>
    <row r="268" spans="2:29" s="14" customFormat="1">
      <c r="B268" s="15"/>
      <c r="C268" s="15"/>
      <c r="E268" s="15"/>
      <c r="F268" s="15"/>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row>
    <row r="269" spans="2:29" s="14" customFormat="1">
      <c r="B269" s="15"/>
      <c r="C269" s="15"/>
      <c r="E269" s="15"/>
      <c r="F269" s="15"/>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row>
    <row r="270" spans="2:29" s="14" customFormat="1">
      <c r="B270" s="15"/>
      <c r="C270" s="15"/>
      <c r="E270" s="15"/>
      <c r="F270" s="15"/>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row>
    <row r="271" spans="2:29" s="14" customFormat="1">
      <c r="B271" s="15"/>
      <c r="C271" s="15"/>
      <c r="E271" s="15"/>
      <c r="F271" s="15"/>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row>
    <row r="272" spans="2:29" s="14" customFormat="1">
      <c r="B272" s="15"/>
      <c r="C272" s="15"/>
      <c r="E272" s="15"/>
      <c r="F272" s="15"/>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row>
    <row r="273" spans="2:29" s="14" customFormat="1">
      <c r="B273" s="15"/>
      <c r="C273" s="15"/>
      <c r="E273" s="15"/>
      <c r="F273" s="15"/>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row>
    <row r="274" spans="2:29" s="14" customFormat="1">
      <c r="B274" s="15"/>
      <c r="C274" s="15"/>
      <c r="E274" s="15"/>
      <c r="F274" s="15"/>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row>
    <row r="275" spans="2:29" s="14" customFormat="1">
      <c r="B275" s="15"/>
      <c r="C275" s="15"/>
      <c r="E275" s="15"/>
      <c r="F275" s="15"/>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row>
    <row r="276" spans="2:29" s="14" customFormat="1">
      <c r="B276" s="15"/>
      <c r="C276" s="15"/>
      <c r="E276" s="15"/>
      <c r="F276" s="15"/>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row>
    <row r="277" spans="2:29" s="14" customFormat="1">
      <c r="B277" s="15"/>
      <c r="C277" s="15"/>
      <c r="E277" s="15"/>
      <c r="F277" s="15"/>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row>
    <row r="278" spans="2:29" s="14" customFormat="1">
      <c r="B278" s="15"/>
      <c r="C278" s="15"/>
      <c r="E278" s="15"/>
      <c r="F278" s="15"/>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row>
    <row r="279" spans="2:29" s="14" customFormat="1">
      <c r="B279" s="15"/>
      <c r="C279" s="15"/>
      <c r="E279" s="15"/>
      <c r="F279" s="15"/>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row>
    <row r="280" spans="2:29" s="14" customFormat="1">
      <c r="B280" s="15"/>
      <c r="C280" s="15"/>
      <c r="E280" s="15"/>
      <c r="F280" s="15"/>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row>
    <row r="281" spans="2:29" s="14" customFormat="1">
      <c r="B281" s="15"/>
      <c r="C281" s="15"/>
      <c r="E281" s="15"/>
      <c r="F281" s="15"/>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row>
    <row r="282" spans="2:29" s="14" customFormat="1">
      <c r="B282" s="15"/>
      <c r="C282" s="15"/>
      <c r="E282" s="15"/>
      <c r="F282" s="15"/>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row>
    <row r="283" spans="2:29" s="14" customFormat="1">
      <c r="B283" s="15"/>
      <c r="C283" s="15"/>
      <c r="E283" s="15"/>
      <c r="F283" s="15"/>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row>
    <row r="284" spans="2:29" s="14" customFormat="1">
      <c r="B284" s="15"/>
      <c r="C284" s="15"/>
      <c r="E284" s="15"/>
      <c r="F284" s="15"/>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row>
    <row r="285" spans="2:29" s="14" customFormat="1">
      <c r="B285" s="15"/>
      <c r="C285" s="15"/>
      <c r="E285" s="15"/>
      <c r="F285" s="15"/>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row>
    <row r="286" spans="2:29" s="14" customFormat="1">
      <c r="B286" s="15"/>
      <c r="C286" s="15"/>
      <c r="E286" s="15"/>
      <c r="F286" s="15"/>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row>
    <row r="287" spans="2:29" s="14" customFormat="1">
      <c r="B287" s="15"/>
      <c r="C287" s="15"/>
      <c r="E287" s="15"/>
      <c r="F287" s="15"/>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row>
    <row r="288" spans="2:29" s="14" customFormat="1">
      <c r="B288" s="15"/>
      <c r="C288" s="15"/>
      <c r="E288" s="15"/>
      <c r="F288" s="15"/>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row>
    <row r="289" spans="2:29" s="14" customFormat="1">
      <c r="B289" s="15"/>
      <c r="C289" s="15"/>
      <c r="E289" s="15"/>
      <c r="F289" s="15"/>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row>
    <row r="290" spans="2:29" s="14" customFormat="1">
      <c r="B290" s="15"/>
      <c r="C290" s="15"/>
      <c r="E290" s="15"/>
      <c r="F290" s="15"/>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row>
    <row r="291" spans="2:29" s="14" customFormat="1">
      <c r="B291" s="15"/>
      <c r="C291" s="15"/>
      <c r="E291" s="15"/>
      <c r="F291" s="15"/>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row>
    <row r="292" spans="2:29" s="14" customFormat="1">
      <c r="B292" s="15"/>
      <c r="C292" s="15"/>
      <c r="E292" s="15"/>
      <c r="F292" s="15"/>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row>
    <row r="293" spans="2:29" s="14" customFormat="1">
      <c r="B293" s="15"/>
      <c r="C293" s="15"/>
      <c r="E293" s="15"/>
      <c r="F293" s="15"/>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row>
    <row r="294" spans="2:29" s="14" customFormat="1">
      <c r="B294" s="15"/>
      <c r="C294" s="15"/>
      <c r="E294" s="15"/>
      <c r="F294" s="15"/>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row>
    <row r="295" spans="2:29" s="14" customFormat="1">
      <c r="B295" s="15"/>
      <c r="C295" s="15"/>
      <c r="E295" s="15"/>
      <c r="F295" s="15"/>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row>
    <row r="296" spans="2:29" s="14" customFormat="1">
      <c r="B296" s="15"/>
      <c r="C296" s="15"/>
      <c r="E296" s="15"/>
      <c r="F296" s="15"/>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row>
    <row r="297" spans="2:29" s="14" customFormat="1">
      <c r="B297" s="15"/>
      <c r="C297" s="15"/>
      <c r="E297" s="15"/>
      <c r="F297" s="15"/>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row>
    <row r="298" spans="2:29" s="14" customFormat="1">
      <c r="B298" s="15"/>
      <c r="C298" s="15"/>
      <c r="E298" s="15"/>
      <c r="F298" s="15"/>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row>
    <row r="299" spans="2:29" s="14" customFormat="1">
      <c r="B299" s="15"/>
      <c r="C299" s="15"/>
      <c r="E299" s="15"/>
      <c r="F299" s="15"/>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row>
    <row r="300" spans="2:29" s="14" customFormat="1">
      <c r="B300" s="15"/>
      <c r="C300" s="15"/>
      <c r="E300" s="15"/>
      <c r="F300" s="15"/>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row>
    <row r="301" spans="2:29" s="14" customFormat="1">
      <c r="B301" s="15"/>
      <c r="C301" s="15"/>
      <c r="E301" s="15"/>
      <c r="F301" s="15"/>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row>
    <row r="302" spans="2:29" s="14" customFormat="1">
      <c r="B302" s="15"/>
      <c r="C302" s="15"/>
      <c r="E302" s="15"/>
      <c r="F302" s="15"/>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row>
    <row r="303" spans="2:29" s="14" customFormat="1">
      <c r="B303" s="15"/>
      <c r="C303" s="15"/>
      <c r="E303" s="15"/>
      <c r="F303" s="15"/>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row>
    <row r="304" spans="2:29" s="14" customFormat="1">
      <c r="B304" s="15"/>
      <c r="C304" s="15"/>
      <c r="E304" s="15"/>
      <c r="F304" s="15"/>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row>
    <row r="305" spans="2:29" s="14" customFormat="1">
      <c r="B305" s="15"/>
      <c r="C305" s="15"/>
      <c r="E305" s="15"/>
      <c r="F305" s="15"/>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row>
    <row r="306" spans="2:29" s="14" customFormat="1">
      <c r="B306" s="15"/>
      <c r="C306" s="15"/>
      <c r="E306" s="15"/>
      <c r="F306" s="15"/>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row>
    <row r="307" spans="2:29" s="14" customFormat="1">
      <c r="B307" s="15"/>
      <c r="C307" s="15"/>
      <c r="E307" s="15"/>
      <c r="F307" s="15"/>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row>
    <row r="308" spans="2:29" s="14" customFormat="1">
      <c r="B308" s="15"/>
      <c r="C308" s="15"/>
      <c r="E308" s="15"/>
      <c r="F308" s="15"/>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row>
    <row r="309" spans="2:29" s="14" customFormat="1">
      <c r="B309" s="15"/>
      <c r="C309" s="15"/>
      <c r="E309" s="15"/>
      <c r="F309" s="15"/>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row>
    <row r="310" spans="2:29" s="14" customFormat="1">
      <c r="B310" s="15"/>
      <c r="C310" s="15"/>
      <c r="E310" s="15"/>
      <c r="F310" s="15"/>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row>
    <row r="311" spans="2:29" s="14" customFormat="1">
      <c r="B311" s="15"/>
      <c r="C311" s="15"/>
      <c r="E311" s="15"/>
      <c r="F311" s="15"/>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row>
    <row r="312" spans="2:29" s="14" customFormat="1">
      <c r="B312" s="15"/>
      <c r="C312" s="15"/>
      <c r="E312" s="15"/>
      <c r="F312" s="15"/>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row>
    <row r="313" spans="2:29" s="14" customFormat="1">
      <c r="B313" s="15"/>
      <c r="C313" s="15"/>
      <c r="E313" s="15"/>
      <c r="F313" s="15"/>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row>
    <row r="314" spans="2:29" s="14" customFormat="1">
      <c r="B314" s="15"/>
      <c r="C314" s="15"/>
      <c r="E314" s="15"/>
      <c r="F314" s="15"/>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row>
    <row r="315" spans="2:29" s="14" customFormat="1">
      <c r="B315" s="15"/>
      <c r="C315" s="15"/>
      <c r="E315" s="15"/>
      <c r="F315" s="15"/>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row>
    <row r="316" spans="2:29" s="14" customFormat="1">
      <c r="B316" s="15"/>
      <c r="C316" s="15"/>
      <c r="E316" s="15"/>
      <c r="F316" s="15"/>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row>
    <row r="317" spans="2:29" s="14" customFormat="1">
      <c r="B317" s="15"/>
      <c r="C317" s="15"/>
      <c r="E317" s="15"/>
      <c r="F317" s="15"/>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row>
    <row r="318" spans="2:29" s="14" customFormat="1">
      <c r="B318" s="15"/>
      <c r="C318" s="15"/>
      <c r="E318" s="15"/>
      <c r="F318" s="15"/>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row>
    <row r="319" spans="2:29" s="14" customFormat="1">
      <c r="B319" s="15"/>
      <c r="C319" s="15"/>
      <c r="E319" s="15"/>
      <c r="F319" s="15"/>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row>
    <row r="320" spans="2:29" s="14" customFormat="1">
      <c r="B320" s="15"/>
      <c r="C320" s="15"/>
      <c r="E320" s="15"/>
      <c r="F320" s="15"/>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row>
    <row r="321" spans="2:29" s="14" customFormat="1">
      <c r="B321" s="15"/>
      <c r="C321" s="15"/>
      <c r="E321" s="15"/>
      <c r="F321" s="15"/>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row>
    <row r="322" spans="2:29" s="14" customFormat="1">
      <c r="B322" s="15"/>
      <c r="C322" s="15"/>
      <c r="E322" s="15"/>
      <c r="F322" s="15"/>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row>
    <row r="323" spans="2:29" s="14" customFormat="1">
      <c r="B323" s="15"/>
      <c r="C323" s="15"/>
      <c r="E323" s="15"/>
      <c r="F323" s="15"/>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row>
    <row r="324" spans="2:29" s="14" customFormat="1">
      <c r="B324" s="15"/>
      <c r="C324" s="15"/>
      <c r="E324" s="15"/>
      <c r="F324" s="15"/>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row>
    <row r="325" spans="2:29" s="14" customFormat="1">
      <c r="B325" s="15"/>
      <c r="C325" s="15"/>
      <c r="E325" s="15"/>
      <c r="F325" s="15"/>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row>
    <row r="326" spans="2:29" s="14" customFormat="1">
      <c r="B326" s="15"/>
      <c r="C326" s="15"/>
      <c r="E326" s="15"/>
      <c r="F326" s="15"/>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row>
    <row r="327" spans="2:29" s="14" customFormat="1">
      <c r="B327" s="15"/>
      <c r="C327" s="15"/>
      <c r="E327" s="15"/>
      <c r="F327" s="15"/>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row>
    <row r="328" spans="2:29" s="14" customFormat="1">
      <c r="B328" s="15"/>
      <c r="C328" s="15"/>
      <c r="E328" s="15"/>
      <c r="F328" s="15"/>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row>
    <row r="329" spans="2:29" s="14" customFormat="1">
      <c r="B329" s="15"/>
      <c r="C329" s="15"/>
      <c r="E329" s="15"/>
      <c r="F329" s="15"/>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row>
    <row r="330" spans="2:29" s="14" customFormat="1">
      <c r="B330" s="15"/>
      <c r="C330" s="15"/>
      <c r="E330" s="15"/>
      <c r="F330" s="15"/>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row>
    <row r="331" spans="2:29" s="14" customFormat="1">
      <c r="B331" s="15"/>
      <c r="C331" s="15"/>
      <c r="E331" s="15"/>
      <c r="F331" s="15"/>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row>
    <row r="332" spans="2:29" s="14" customFormat="1">
      <c r="B332" s="15"/>
      <c r="C332" s="15"/>
      <c r="E332" s="15"/>
      <c r="F332" s="15"/>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row>
    <row r="333" spans="2:29" s="14" customFormat="1">
      <c r="B333" s="15"/>
      <c r="C333" s="15"/>
      <c r="E333" s="15"/>
      <c r="F333" s="15"/>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row>
    <row r="334" spans="2:29" s="14" customFormat="1">
      <c r="B334" s="15"/>
      <c r="C334" s="15"/>
      <c r="E334" s="15"/>
      <c r="F334" s="15"/>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row>
    <row r="335" spans="2:29" s="14" customFormat="1">
      <c r="B335" s="15"/>
      <c r="C335" s="15"/>
      <c r="E335" s="15"/>
      <c r="F335" s="15"/>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row>
    <row r="336" spans="2:29" s="14" customFormat="1">
      <c r="B336" s="15"/>
      <c r="C336" s="15"/>
      <c r="E336" s="15"/>
      <c r="F336" s="15"/>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row>
    <row r="337" spans="2:29" s="14" customFormat="1">
      <c r="B337" s="15"/>
      <c r="C337" s="15"/>
      <c r="E337" s="15"/>
      <c r="F337" s="15"/>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row>
    <row r="338" spans="2:29" s="14" customFormat="1">
      <c r="B338" s="15"/>
      <c r="C338" s="15"/>
      <c r="E338" s="15"/>
      <c r="F338" s="15"/>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row>
    <row r="339" spans="2:29" s="14" customFormat="1">
      <c r="B339" s="15"/>
      <c r="C339" s="15"/>
      <c r="E339" s="15"/>
      <c r="F339" s="15"/>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row>
    <row r="340" spans="2:29" s="14" customFormat="1">
      <c r="B340" s="15"/>
      <c r="C340" s="15"/>
      <c r="E340" s="15"/>
      <c r="F340" s="15"/>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row>
    <row r="341" spans="2:29" s="14" customFormat="1">
      <c r="B341" s="15"/>
      <c r="C341" s="15"/>
      <c r="E341" s="15"/>
      <c r="F341" s="15"/>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row>
    <row r="342" spans="2:29" s="14" customFormat="1">
      <c r="B342" s="15"/>
      <c r="C342" s="15"/>
      <c r="E342" s="15"/>
      <c r="F342" s="15"/>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row>
    <row r="343" spans="2:29" s="14" customFormat="1">
      <c r="B343" s="15"/>
      <c r="C343" s="15"/>
      <c r="E343" s="15"/>
      <c r="F343" s="15"/>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row>
    <row r="344" spans="2:29" s="14" customFormat="1">
      <c r="B344" s="15"/>
      <c r="C344" s="15"/>
      <c r="E344" s="15"/>
      <c r="F344" s="15"/>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row>
    <row r="345" spans="2:29" s="14" customFormat="1">
      <c r="B345" s="15"/>
      <c r="C345" s="15"/>
      <c r="E345" s="15"/>
      <c r="F345" s="15"/>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row>
    <row r="346" spans="2:29" s="14" customFormat="1">
      <c r="B346" s="15"/>
      <c r="C346" s="15"/>
      <c r="E346" s="15"/>
      <c r="F346" s="15"/>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row>
    <row r="347" spans="2:29" s="14" customFormat="1">
      <c r="B347" s="15"/>
      <c r="C347" s="15"/>
      <c r="E347" s="15"/>
      <c r="F347" s="15"/>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row>
    <row r="348" spans="2:29" s="14" customFormat="1">
      <c r="B348" s="15"/>
      <c r="C348" s="15"/>
      <c r="E348" s="15"/>
      <c r="F348" s="15"/>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row>
    <row r="349" spans="2:29" s="14" customFormat="1">
      <c r="B349" s="15"/>
      <c r="C349" s="15"/>
      <c r="E349" s="15"/>
      <c r="F349" s="15"/>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row>
    <row r="350" spans="2:29" s="14" customFormat="1">
      <c r="B350" s="15"/>
      <c r="C350" s="15"/>
      <c r="E350" s="15"/>
      <c r="F350" s="15"/>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row>
    <row r="351" spans="2:29" s="14" customFormat="1">
      <c r="B351" s="15"/>
      <c r="C351" s="15"/>
      <c r="E351" s="15"/>
      <c r="F351" s="15"/>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row>
    <row r="352" spans="2:29" s="14" customFormat="1">
      <c r="B352" s="15"/>
      <c r="C352" s="15"/>
      <c r="E352" s="15"/>
      <c r="F352" s="15"/>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row>
    <row r="353" spans="2:29" s="14" customFormat="1">
      <c r="B353" s="15"/>
      <c r="C353" s="15"/>
      <c r="E353" s="15"/>
      <c r="F353" s="15"/>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row>
    <row r="354" spans="2:29" s="14" customFormat="1">
      <c r="B354" s="15"/>
      <c r="C354" s="15"/>
      <c r="E354" s="15"/>
      <c r="F354" s="15"/>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row>
    <row r="355" spans="2:29" s="14" customFormat="1">
      <c r="B355" s="15"/>
      <c r="C355" s="15"/>
      <c r="E355" s="15"/>
      <c r="F355" s="15"/>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row>
    <row r="356" spans="2:29" s="14" customFormat="1">
      <c r="B356" s="15"/>
      <c r="C356" s="15"/>
      <c r="E356" s="15"/>
      <c r="F356" s="15"/>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row>
    <row r="357" spans="2:29" s="14" customFormat="1">
      <c r="B357" s="15"/>
      <c r="C357" s="15"/>
      <c r="E357" s="15"/>
      <c r="F357" s="15"/>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row>
    <row r="358" spans="2:29" s="14" customFormat="1">
      <c r="B358" s="15"/>
      <c r="C358" s="15"/>
      <c r="E358" s="15"/>
      <c r="F358" s="15"/>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row>
    <row r="359" spans="2:29" s="14" customFormat="1">
      <c r="B359" s="15"/>
      <c r="C359" s="15"/>
      <c r="E359" s="15"/>
      <c r="F359" s="15"/>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row>
    <row r="360" spans="2:29" s="14" customFormat="1">
      <c r="B360" s="15"/>
      <c r="C360" s="15"/>
      <c r="E360" s="15"/>
      <c r="F360" s="15"/>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row>
    <row r="361" spans="2:29" s="14" customFormat="1">
      <c r="B361" s="15"/>
      <c r="C361" s="15"/>
      <c r="E361" s="15"/>
      <c r="F361" s="15"/>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row>
    <row r="362" spans="2:29" s="14" customFormat="1">
      <c r="B362" s="15"/>
      <c r="C362" s="15"/>
      <c r="E362" s="15"/>
      <c r="F362" s="15"/>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row>
    <row r="363" spans="2:29" s="14" customFormat="1">
      <c r="B363" s="15"/>
      <c r="C363" s="15"/>
      <c r="E363" s="15"/>
      <c r="F363" s="15"/>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row>
    <row r="364" spans="2:29" s="14" customFormat="1">
      <c r="B364" s="15"/>
      <c r="C364" s="15"/>
      <c r="E364" s="15"/>
      <c r="F364" s="15"/>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row>
    <row r="365" spans="2:29" s="14" customFormat="1">
      <c r="B365" s="15"/>
      <c r="C365" s="15"/>
      <c r="E365" s="15"/>
      <c r="F365" s="15"/>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row>
    <row r="366" spans="2:29" s="14" customFormat="1">
      <c r="B366" s="15"/>
      <c r="C366" s="15"/>
      <c r="E366" s="15"/>
      <c r="F366" s="15"/>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row>
    <row r="367" spans="2:29" s="14" customFormat="1">
      <c r="B367" s="15"/>
      <c r="C367" s="15"/>
      <c r="E367" s="15"/>
      <c r="F367" s="15"/>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row>
    <row r="368" spans="2:29" s="14" customFormat="1">
      <c r="B368" s="15"/>
      <c r="C368" s="15"/>
      <c r="E368" s="15"/>
      <c r="F368" s="15"/>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row>
    <row r="369" spans="2:29" s="14" customFormat="1">
      <c r="B369" s="15"/>
      <c r="C369" s="15"/>
      <c r="E369" s="15"/>
      <c r="F369" s="15"/>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row>
    <row r="370" spans="2:29" s="14" customFormat="1">
      <c r="B370" s="15"/>
      <c r="C370" s="15"/>
      <c r="E370" s="15"/>
      <c r="F370" s="15"/>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row>
    <row r="371" spans="2:29" s="14" customFormat="1">
      <c r="B371" s="15"/>
      <c r="C371" s="15"/>
      <c r="E371" s="15"/>
      <c r="F371" s="15"/>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row>
    <row r="372" spans="2:29" s="14" customFormat="1">
      <c r="B372" s="15"/>
      <c r="C372" s="15"/>
      <c r="E372" s="15"/>
      <c r="F372" s="15"/>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row>
    <row r="373" spans="2:29" s="14" customFormat="1">
      <c r="B373" s="15"/>
      <c r="C373" s="15"/>
      <c r="E373" s="15"/>
      <c r="F373" s="15"/>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row>
    <row r="374" spans="2:29" s="14" customFormat="1">
      <c r="B374" s="15"/>
      <c r="C374" s="15"/>
      <c r="E374" s="15"/>
      <c r="F374" s="15"/>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row>
    <row r="375" spans="2:29" s="14" customFormat="1">
      <c r="B375" s="15"/>
      <c r="C375" s="15"/>
      <c r="E375" s="15"/>
      <c r="F375" s="15"/>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row>
    <row r="376" spans="2:29" s="14" customFormat="1">
      <c r="B376" s="15"/>
      <c r="C376" s="15"/>
      <c r="E376" s="15"/>
      <c r="F376" s="15"/>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row>
    <row r="377" spans="2:29" s="14" customFormat="1">
      <c r="B377" s="15"/>
      <c r="C377" s="15"/>
      <c r="E377" s="15"/>
      <c r="F377" s="15"/>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row>
    <row r="378" spans="2:29" s="14" customFormat="1">
      <c r="B378" s="15"/>
      <c r="C378" s="15"/>
      <c r="E378" s="15"/>
      <c r="F378" s="15"/>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row>
    <row r="379" spans="2:29" s="14" customFormat="1">
      <c r="B379" s="15"/>
      <c r="C379" s="15"/>
      <c r="E379" s="15"/>
      <c r="F379" s="15"/>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row>
    <row r="380" spans="2:29" s="14" customFormat="1">
      <c r="B380" s="15"/>
      <c r="C380" s="15"/>
      <c r="E380" s="15"/>
      <c r="F380" s="15"/>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row>
    <row r="381" spans="2:29" s="14" customFormat="1">
      <c r="B381" s="15"/>
      <c r="C381" s="15"/>
      <c r="E381" s="15"/>
      <c r="F381" s="15"/>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row>
    <row r="382" spans="2:29" s="14" customFormat="1">
      <c r="B382" s="15"/>
      <c r="C382" s="15"/>
      <c r="E382" s="15"/>
      <c r="F382" s="15"/>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row>
    <row r="383" spans="2:29" s="14" customFormat="1">
      <c r="B383" s="15"/>
      <c r="C383" s="15"/>
      <c r="E383" s="15"/>
      <c r="F383" s="15"/>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row>
    <row r="384" spans="2:29" s="14" customFormat="1">
      <c r="B384" s="15"/>
      <c r="C384" s="15"/>
      <c r="E384" s="15"/>
      <c r="F384" s="15"/>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row>
    <row r="385" spans="2:29" s="14" customFormat="1">
      <c r="B385" s="15"/>
      <c r="C385" s="15"/>
      <c r="E385" s="15"/>
      <c r="F385" s="15"/>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row>
    <row r="386" spans="2:29" s="14" customFormat="1">
      <c r="B386" s="15"/>
      <c r="C386" s="15"/>
      <c r="E386" s="15"/>
      <c r="F386" s="15"/>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row>
    <row r="387" spans="2:29" s="14" customFormat="1">
      <c r="B387" s="15"/>
      <c r="C387" s="15"/>
      <c r="E387" s="15"/>
      <c r="F387" s="15"/>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row>
    <row r="388" spans="2:29" s="14" customFormat="1">
      <c r="B388" s="15"/>
      <c r="C388" s="15"/>
      <c r="E388" s="15"/>
      <c r="F388" s="15"/>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row>
    <row r="389" spans="2:29" s="14" customFormat="1">
      <c r="B389" s="15"/>
      <c r="C389" s="15"/>
      <c r="E389" s="15"/>
      <c r="F389" s="15"/>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row>
    <row r="390" spans="2:29" s="14" customFormat="1">
      <c r="B390" s="15"/>
      <c r="C390" s="15"/>
      <c r="E390" s="15"/>
      <c r="F390" s="15"/>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row>
    <row r="391" spans="2:29" s="14" customFormat="1">
      <c r="B391" s="15"/>
      <c r="C391" s="15"/>
      <c r="E391" s="15"/>
      <c r="F391" s="15"/>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row>
    <row r="392" spans="2:29" s="14" customFormat="1">
      <c r="B392" s="15"/>
      <c r="C392" s="15"/>
      <c r="E392" s="15"/>
      <c r="F392" s="15"/>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row>
    <row r="393" spans="2:29" s="14" customFormat="1">
      <c r="B393" s="15"/>
      <c r="C393" s="15"/>
      <c r="E393" s="15"/>
      <c r="F393" s="15"/>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row>
    <row r="394" spans="2:29" s="14" customFormat="1">
      <c r="B394" s="15"/>
      <c r="C394" s="15"/>
      <c r="E394" s="15"/>
      <c r="F394" s="15"/>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row>
    <row r="395" spans="2:29" s="14" customFormat="1">
      <c r="B395" s="15"/>
      <c r="C395" s="15"/>
      <c r="E395" s="15"/>
      <c r="F395" s="15"/>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row>
    <row r="396" spans="2:29" s="14" customFormat="1">
      <c r="B396" s="15"/>
      <c r="C396" s="15"/>
      <c r="E396" s="15"/>
      <c r="F396" s="15"/>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row>
    <row r="397" spans="2:29" s="14" customFormat="1">
      <c r="B397" s="15"/>
      <c r="C397" s="15"/>
      <c r="E397" s="15"/>
      <c r="F397" s="15"/>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row>
    <row r="398" spans="2:29" s="14" customFormat="1">
      <c r="B398" s="15"/>
      <c r="C398" s="15"/>
      <c r="E398" s="15"/>
      <c r="F398" s="15"/>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row>
    <row r="399" spans="2:29" s="14" customFormat="1">
      <c r="B399" s="15"/>
      <c r="C399" s="15"/>
      <c r="E399" s="15"/>
      <c r="F399" s="15"/>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row>
    <row r="400" spans="2:29" s="14" customFormat="1">
      <c r="B400" s="15"/>
      <c r="C400" s="15"/>
      <c r="E400" s="15"/>
      <c r="F400" s="15"/>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row>
    <row r="401" spans="2:29" s="14" customFormat="1">
      <c r="B401" s="15"/>
      <c r="C401" s="15"/>
      <c r="E401" s="15"/>
      <c r="F401" s="15"/>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row>
    <row r="402" spans="2:29" s="14" customFormat="1">
      <c r="B402" s="15"/>
      <c r="C402" s="15"/>
      <c r="E402" s="15"/>
      <c r="F402" s="15"/>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row>
    <row r="403" spans="2:29" s="14" customFormat="1">
      <c r="B403" s="15"/>
      <c r="C403" s="15"/>
      <c r="E403" s="15"/>
      <c r="F403" s="15"/>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row>
    <row r="404" spans="2:29" s="14" customFormat="1">
      <c r="B404" s="15"/>
      <c r="C404" s="15"/>
      <c r="E404" s="15"/>
      <c r="F404" s="15"/>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row>
    <row r="405" spans="2:29" s="14" customFormat="1">
      <c r="B405" s="15"/>
      <c r="C405" s="15"/>
      <c r="E405" s="15"/>
      <c r="F405" s="15"/>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row>
    <row r="406" spans="2:29" s="14" customFormat="1">
      <c r="B406" s="15"/>
      <c r="C406" s="15"/>
      <c r="E406" s="15"/>
      <c r="F406" s="15"/>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row>
    <row r="407" spans="2:29" s="14" customFormat="1">
      <c r="B407" s="15"/>
      <c r="C407" s="15"/>
      <c r="E407" s="15"/>
      <c r="F407" s="15"/>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row>
    <row r="408" spans="2:29" s="14" customFormat="1">
      <c r="B408" s="15"/>
      <c r="C408" s="15"/>
      <c r="E408" s="15"/>
      <c r="F408" s="15"/>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row>
    <row r="409" spans="2:29" s="14" customFormat="1">
      <c r="B409" s="15"/>
      <c r="C409" s="15"/>
      <c r="E409" s="15"/>
      <c r="F409" s="15"/>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row>
    <row r="410" spans="2:29" s="14" customFormat="1">
      <c r="B410" s="15"/>
      <c r="C410" s="15"/>
      <c r="E410" s="15"/>
      <c r="F410" s="15"/>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row>
    <row r="411" spans="2:29" s="14" customFormat="1">
      <c r="B411" s="15"/>
      <c r="C411" s="15"/>
      <c r="E411" s="15"/>
      <c r="F411" s="15"/>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row>
    <row r="412" spans="2:29" s="14" customFormat="1">
      <c r="B412" s="15"/>
      <c r="C412" s="15"/>
      <c r="E412" s="15"/>
      <c r="F412" s="15"/>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row>
    <row r="413" spans="2:29" s="14" customFormat="1">
      <c r="B413" s="15"/>
      <c r="C413" s="15"/>
      <c r="E413" s="15"/>
      <c r="F413" s="15"/>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row>
    <row r="414" spans="2:29" s="14" customFormat="1">
      <c r="B414" s="15"/>
      <c r="C414" s="15"/>
      <c r="E414" s="15"/>
      <c r="F414" s="15"/>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row>
    <row r="415" spans="2:29" s="14" customFormat="1">
      <c r="B415" s="15"/>
      <c r="C415" s="15"/>
      <c r="E415" s="15"/>
      <c r="F415" s="15"/>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row>
    <row r="416" spans="2:29" s="14" customFormat="1">
      <c r="B416" s="15"/>
      <c r="C416" s="15"/>
      <c r="E416" s="15"/>
      <c r="F416" s="15"/>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row>
    <row r="417" spans="2:29" s="14" customFormat="1">
      <c r="B417" s="15"/>
      <c r="C417" s="15"/>
      <c r="E417" s="15"/>
      <c r="F417" s="15"/>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row>
    <row r="418" spans="2:29" s="14" customFormat="1">
      <c r="B418" s="15"/>
      <c r="C418" s="15"/>
      <c r="E418" s="15"/>
      <c r="F418" s="15"/>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row>
    <row r="419" spans="2:29" s="14" customFormat="1">
      <c r="B419" s="15"/>
      <c r="C419" s="15"/>
      <c r="E419" s="15"/>
      <c r="F419" s="15"/>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row>
    <row r="420" spans="2:29" s="14" customFormat="1">
      <c r="B420" s="15"/>
      <c r="C420" s="15"/>
      <c r="E420" s="15"/>
      <c r="F420" s="15"/>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row>
    <row r="421" spans="2:29" s="14" customFormat="1">
      <c r="B421" s="15"/>
      <c r="C421" s="15"/>
      <c r="E421" s="15"/>
      <c r="F421" s="15"/>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row>
    <row r="422" spans="2:29" s="14" customFormat="1">
      <c r="B422" s="15"/>
      <c r="C422" s="15"/>
      <c r="E422" s="15"/>
      <c r="F422" s="15"/>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row>
    <row r="423" spans="2:29" s="14" customFormat="1">
      <c r="B423" s="15"/>
      <c r="C423" s="15"/>
      <c r="E423" s="15"/>
      <c r="F423" s="15"/>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row>
    <row r="424" spans="2:29" s="14" customFormat="1">
      <c r="B424" s="15"/>
      <c r="C424" s="15"/>
      <c r="E424" s="15"/>
      <c r="F424" s="15"/>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row>
    <row r="425" spans="2:29" s="14" customFormat="1">
      <c r="B425" s="15"/>
      <c r="C425" s="15"/>
      <c r="E425" s="15"/>
      <c r="F425" s="15"/>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row>
    <row r="426" spans="2:29" s="14" customFormat="1">
      <c r="B426" s="15"/>
      <c r="C426" s="15"/>
      <c r="E426" s="15"/>
      <c r="F426" s="15"/>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row>
    <row r="427" spans="2:29" s="14" customFormat="1">
      <c r="B427" s="15"/>
      <c r="C427" s="15"/>
      <c r="E427" s="15"/>
      <c r="F427" s="15"/>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row>
    <row r="428" spans="2:29" s="14" customFormat="1">
      <c r="B428" s="15"/>
      <c r="C428" s="15"/>
      <c r="E428" s="15"/>
      <c r="F428" s="15"/>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row>
    <row r="429" spans="2:29" s="14" customFormat="1">
      <c r="B429" s="15"/>
      <c r="C429" s="15"/>
      <c r="E429" s="15"/>
      <c r="F429" s="15"/>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row>
    <row r="430" spans="2:29" s="14" customFormat="1">
      <c r="B430" s="15"/>
      <c r="C430" s="15"/>
      <c r="E430" s="15"/>
      <c r="F430" s="15"/>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row>
    <row r="431" spans="2:29" s="14" customFormat="1">
      <c r="B431" s="15"/>
      <c r="C431" s="15"/>
      <c r="E431" s="15"/>
      <c r="F431" s="15"/>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row>
    <row r="432" spans="2:29" s="14" customFormat="1">
      <c r="B432" s="15"/>
      <c r="C432" s="15"/>
      <c r="E432" s="15"/>
      <c r="F432" s="15"/>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row>
    <row r="433" spans="2:29" s="14" customFormat="1">
      <c r="B433" s="15"/>
      <c r="C433" s="15"/>
      <c r="E433" s="15"/>
      <c r="F433" s="15"/>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row>
    <row r="434" spans="2:29" s="14" customFormat="1">
      <c r="B434" s="15"/>
      <c r="C434" s="15"/>
      <c r="E434" s="15"/>
      <c r="F434" s="15"/>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row>
    <row r="435" spans="2:29" s="14" customFormat="1">
      <c r="B435" s="15"/>
      <c r="C435" s="15"/>
      <c r="E435" s="15"/>
      <c r="F435" s="15"/>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row>
    <row r="436" spans="2:29" s="14" customFormat="1">
      <c r="B436" s="15"/>
      <c r="C436" s="15"/>
      <c r="E436" s="15"/>
      <c r="F436" s="15"/>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row>
    <row r="437" spans="2:29" s="14" customFormat="1">
      <c r="B437" s="15"/>
      <c r="C437" s="15"/>
      <c r="E437" s="15"/>
      <c r="F437" s="15"/>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row>
    <row r="438" spans="2:29" s="14" customFormat="1">
      <c r="B438" s="15"/>
      <c r="C438" s="15"/>
      <c r="E438" s="15"/>
      <c r="F438" s="15"/>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row>
    <row r="439" spans="2:29" s="14" customFormat="1">
      <c r="B439" s="15"/>
      <c r="C439" s="15"/>
      <c r="E439" s="15"/>
      <c r="F439" s="15"/>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row>
    <row r="440" spans="2:29" s="14" customFormat="1">
      <c r="B440" s="15"/>
      <c r="C440" s="15"/>
      <c r="E440" s="15"/>
      <c r="F440" s="15"/>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row>
    <row r="441" spans="2:29" s="14" customFormat="1">
      <c r="B441" s="15"/>
      <c r="C441" s="15"/>
      <c r="E441" s="15"/>
      <c r="F441" s="15"/>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row>
    <row r="442" spans="2:29" s="14" customFormat="1">
      <c r="B442" s="15"/>
      <c r="C442" s="15"/>
      <c r="E442" s="15"/>
      <c r="F442" s="15"/>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row>
    <row r="443" spans="2:29" s="14" customFormat="1">
      <c r="B443" s="15"/>
      <c r="C443" s="15"/>
      <c r="E443" s="15"/>
      <c r="F443" s="15"/>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row>
    <row r="444" spans="2:29" s="14" customFormat="1">
      <c r="B444" s="15"/>
      <c r="C444" s="15"/>
      <c r="E444" s="15"/>
      <c r="F444" s="15"/>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row>
    <row r="445" spans="2:29" s="14" customFormat="1">
      <c r="B445" s="15"/>
      <c r="C445" s="15"/>
      <c r="E445" s="15"/>
      <c r="F445" s="15"/>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row>
    <row r="446" spans="2:29" s="14" customFormat="1">
      <c r="B446" s="15"/>
      <c r="C446" s="15"/>
      <c r="E446" s="15"/>
      <c r="F446" s="15"/>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row>
    <row r="447" spans="2:29" s="14" customFormat="1">
      <c r="B447" s="15"/>
      <c r="C447" s="15"/>
      <c r="E447" s="15"/>
      <c r="F447" s="15"/>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row>
    <row r="448" spans="2:29" s="14" customFormat="1">
      <c r="B448" s="15"/>
      <c r="C448" s="15"/>
      <c r="E448" s="15"/>
      <c r="F448" s="15"/>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row>
    <row r="449" spans="2:29" s="14" customFormat="1">
      <c r="B449" s="15"/>
      <c r="C449" s="15"/>
      <c r="E449" s="15"/>
      <c r="F449" s="15"/>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row>
    <row r="450" spans="2:29" s="14" customFormat="1">
      <c r="B450" s="15"/>
      <c r="C450" s="15"/>
      <c r="E450" s="15"/>
      <c r="F450" s="15"/>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row>
    <row r="451" spans="2:29" s="14" customFormat="1">
      <c r="B451" s="15"/>
      <c r="C451" s="15"/>
      <c r="E451" s="15"/>
      <c r="F451" s="15"/>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row>
    <row r="452" spans="2:29" s="14" customFormat="1">
      <c r="B452" s="15"/>
      <c r="C452" s="15"/>
      <c r="E452" s="15"/>
      <c r="F452" s="15"/>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row>
    <row r="453" spans="2:29" s="14" customFormat="1">
      <c r="B453" s="15"/>
      <c r="C453" s="15"/>
      <c r="E453" s="15"/>
      <c r="F453" s="15"/>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row>
    <row r="454" spans="2:29" s="14" customFormat="1">
      <c r="B454" s="15"/>
      <c r="C454" s="15"/>
      <c r="E454" s="15"/>
      <c r="F454" s="15"/>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row>
    <row r="455" spans="2:29" s="14" customFormat="1">
      <c r="B455" s="15"/>
      <c r="C455" s="15"/>
      <c r="E455" s="15"/>
      <c r="F455" s="15"/>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row>
    <row r="456" spans="2:29" s="14" customFormat="1">
      <c r="B456" s="15"/>
      <c r="C456" s="15"/>
      <c r="E456" s="15"/>
      <c r="F456" s="15"/>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row>
    <row r="457" spans="2:29" s="14" customFormat="1">
      <c r="B457" s="15"/>
      <c r="C457" s="15"/>
      <c r="E457" s="15"/>
      <c r="F457" s="15"/>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row>
    <row r="458" spans="2:29" s="14" customFormat="1">
      <c r="B458" s="15"/>
      <c r="C458" s="15"/>
      <c r="E458" s="15"/>
      <c r="F458" s="15"/>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row>
    <row r="459" spans="2:29" s="14" customFormat="1">
      <c r="B459" s="15"/>
      <c r="C459" s="15"/>
      <c r="E459" s="15"/>
      <c r="F459" s="15"/>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row>
    <row r="460" spans="2:29" s="14" customFormat="1">
      <c r="B460" s="15"/>
      <c r="C460" s="15"/>
      <c r="E460" s="15"/>
      <c r="F460" s="15"/>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row>
    <row r="461" spans="2:29" s="14" customFormat="1">
      <c r="B461" s="15"/>
      <c r="C461" s="15"/>
      <c r="E461" s="15"/>
      <c r="F461" s="15"/>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row>
    <row r="462" spans="2:29" s="14" customFormat="1">
      <c r="B462" s="15"/>
      <c r="C462" s="15"/>
      <c r="E462" s="15"/>
      <c r="F462" s="15"/>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row>
    <row r="463" spans="2:29" s="14" customFormat="1">
      <c r="B463" s="15"/>
      <c r="C463" s="15"/>
      <c r="E463" s="15"/>
      <c r="F463" s="15"/>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row>
    <row r="464" spans="2:29" s="14" customFormat="1">
      <c r="B464" s="15"/>
      <c r="C464" s="15"/>
      <c r="E464" s="15"/>
      <c r="F464" s="15"/>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row>
    <row r="465" spans="2:29" s="14" customFormat="1">
      <c r="B465" s="15"/>
      <c r="C465" s="15"/>
      <c r="E465" s="15"/>
      <c r="F465" s="15"/>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row>
    <row r="466" spans="2:29" s="14" customFormat="1">
      <c r="B466" s="15"/>
      <c r="C466" s="15"/>
      <c r="E466" s="15"/>
      <c r="F466" s="15"/>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row>
    <row r="467" spans="2:29" s="14" customFormat="1">
      <c r="B467" s="15"/>
      <c r="C467" s="15"/>
      <c r="E467" s="15"/>
      <c r="F467" s="15"/>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row>
    <row r="468" spans="2:29" s="14" customFormat="1">
      <c r="B468" s="15"/>
      <c r="C468" s="15"/>
      <c r="E468" s="15"/>
      <c r="F468" s="15"/>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row>
    <row r="469" spans="2:29" s="14" customFormat="1">
      <c r="B469" s="15"/>
      <c r="C469" s="15"/>
      <c r="E469" s="15"/>
      <c r="F469" s="15"/>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row>
    <row r="470" spans="2:29" s="14" customFormat="1">
      <c r="B470" s="15"/>
      <c r="C470" s="15"/>
      <c r="E470" s="15"/>
      <c r="F470" s="15"/>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row>
    <row r="471" spans="2:29" s="14" customFormat="1">
      <c r="B471" s="15"/>
      <c r="C471" s="15"/>
      <c r="E471" s="15"/>
      <c r="F471" s="15"/>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row>
    <row r="472" spans="2:29" s="14" customFormat="1">
      <c r="B472" s="15"/>
      <c r="C472" s="15"/>
      <c r="E472" s="15"/>
      <c r="F472" s="15"/>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row>
    <row r="473" spans="2:29" s="14" customFormat="1">
      <c r="B473" s="15"/>
      <c r="C473" s="15"/>
      <c r="E473" s="15"/>
      <c r="F473" s="15"/>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row>
    <row r="474" spans="2:29" s="14" customFormat="1">
      <c r="B474" s="15"/>
      <c r="C474" s="15"/>
      <c r="E474" s="15"/>
      <c r="F474" s="15"/>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row>
    <row r="475" spans="2:29" s="14" customFormat="1">
      <c r="B475" s="15"/>
      <c r="C475" s="15"/>
      <c r="E475" s="15"/>
      <c r="F475" s="15"/>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row>
    <row r="476" spans="2:29" s="14" customFormat="1">
      <c r="B476" s="15"/>
      <c r="C476" s="15"/>
      <c r="E476" s="15"/>
      <c r="F476" s="15"/>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row>
    <row r="477" spans="2:29" s="14" customFormat="1">
      <c r="B477" s="15"/>
      <c r="C477" s="15"/>
      <c r="E477" s="15"/>
      <c r="F477" s="15"/>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row>
    <row r="478" spans="2:29" s="14" customFormat="1">
      <c r="B478" s="15"/>
      <c r="C478" s="15"/>
      <c r="E478" s="15"/>
      <c r="F478" s="15"/>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row>
    <row r="479" spans="2:29" s="14" customFormat="1">
      <c r="B479" s="15"/>
      <c r="C479" s="15"/>
      <c r="E479" s="15"/>
      <c r="F479" s="15"/>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row>
    <row r="480" spans="2:29" s="14" customFormat="1">
      <c r="B480" s="15"/>
      <c r="C480" s="15"/>
      <c r="E480" s="15"/>
      <c r="F480" s="15"/>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row>
    <row r="481" spans="2:29" s="14" customFormat="1">
      <c r="B481" s="15"/>
      <c r="C481" s="15"/>
      <c r="E481" s="15"/>
      <c r="F481" s="15"/>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row>
    <row r="482" spans="2:29" s="14" customFormat="1">
      <c r="B482" s="15"/>
      <c r="C482" s="15"/>
      <c r="E482" s="15"/>
      <c r="F482" s="15"/>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row>
    <row r="483" spans="2:29" s="14" customFormat="1">
      <c r="B483" s="15"/>
      <c r="C483" s="15"/>
      <c r="E483" s="15"/>
      <c r="F483" s="15"/>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row>
    <row r="484" spans="2:29" s="14" customFormat="1">
      <c r="B484" s="15"/>
      <c r="C484" s="15"/>
      <c r="E484" s="15"/>
      <c r="F484" s="15"/>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row>
    <row r="485" spans="2:29" s="14" customFormat="1">
      <c r="B485" s="15"/>
      <c r="C485" s="15"/>
      <c r="E485" s="15"/>
      <c r="F485" s="15"/>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row>
    <row r="486" spans="2:29" s="14" customFormat="1">
      <c r="B486" s="15"/>
      <c r="C486" s="15"/>
      <c r="E486" s="15"/>
      <c r="F486" s="15"/>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row>
    <row r="487" spans="2:29" s="14" customFormat="1">
      <c r="B487" s="15"/>
      <c r="C487" s="15"/>
      <c r="E487" s="15"/>
      <c r="F487" s="15"/>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row>
    <row r="488" spans="2:29" s="14" customFormat="1">
      <c r="B488" s="15"/>
      <c r="C488" s="15"/>
      <c r="E488" s="15"/>
      <c r="F488" s="15"/>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row>
    <row r="489" spans="2:29" s="14" customFormat="1">
      <c r="B489" s="15"/>
      <c r="C489" s="15"/>
      <c r="E489" s="15"/>
      <c r="F489" s="15"/>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row>
    <row r="490" spans="2:29" s="14" customFormat="1">
      <c r="B490" s="15"/>
      <c r="C490" s="15"/>
      <c r="E490" s="15"/>
      <c r="F490" s="15"/>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row>
    <row r="491" spans="2:29" s="14" customFormat="1">
      <c r="B491" s="15"/>
      <c r="C491" s="15"/>
      <c r="E491" s="15"/>
      <c r="F491" s="15"/>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row>
    <row r="492" spans="2:29" s="14" customFormat="1">
      <c r="B492" s="15"/>
      <c r="C492" s="15"/>
      <c r="E492" s="15"/>
      <c r="F492" s="15"/>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row>
    <row r="493" spans="2:29" s="14" customFormat="1">
      <c r="B493" s="15"/>
      <c r="C493" s="15"/>
      <c r="E493" s="15"/>
      <c r="F493" s="15"/>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row>
    <row r="494" spans="2:29" s="14" customFormat="1">
      <c r="B494" s="15"/>
      <c r="C494" s="15"/>
      <c r="E494" s="15"/>
      <c r="F494" s="15"/>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row>
    <row r="495" spans="2:29" s="14" customFormat="1">
      <c r="B495" s="15"/>
      <c r="C495" s="15"/>
      <c r="E495" s="15"/>
      <c r="F495" s="15"/>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row>
    <row r="496" spans="2:29" s="14" customFormat="1">
      <c r="B496" s="15"/>
      <c r="C496" s="15"/>
      <c r="E496" s="15"/>
      <c r="F496" s="15"/>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row>
    <row r="497" spans="2:29" s="14" customFormat="1">
      <c r="B497" s="15"/>
      <c r="C497" s="15"/>
      <c r="E497" s="15"/>
      <c r="F497" s="15"/>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row>
    <row r="498" spans="2:29" s="14" customFormat="1">
      <c r="B498" s="15"/>
      <c r="C498" s="15"/>
      <c r="E498" s="15"/>
      <c r="F498" s="15"/>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row>
    <row r="499" spans="2:29" s="14" customFormat="1">
      <c r="B499" s="15"/>
      <c r="C499" s="15"/>
      <c r="E499" s="15"/>
      <c r="F499" s="15"/>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row>
    <row r="500" spans="2:29" s="14" customFormat="1">
      <c r="B500" s="15"/>
      <c r="C500" s="15"/>
      <c r="E500" s="15"/>
      <c r="F500" s="15"/>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row>
    <row r="501" spans="2:29" s="14" customFormat="1">
      <c r="B501" s="15"/>
      <c r="C501" s="15"/>
      <c r="E501" s="15"/>
      <c r="F501" s="15"/>
      <c r="G501" s="17"/>
      <c r="H501" s="17"/>
      <c r="I501" s="17"/>
      <c r="J501" s="17"/>
      <c r="K501" s="17"/>
      <c r="L501" s="17"/>
      <c r="M501" s="17"/>
      <c r="N501" s="17"/>
      <c r="O501" s="17"/>
      <c r="P501" s="17"/>
      <c r="Q501" s="17"/>
      <c r="R501" s="17"/>
      <c r="S501" s="17"/>
      <c r="T501" s="17"/>
      <c r="U501" s="17"/>
      <c r="V501" s="17"/>
      <c r="W501" s="17"/>
      <c r="X501" s="17"/>
      <c r="Y501" s="17"/>
      <c r="Z501" s="17"/>
      <c r="AA501" s="17"/>
      <c r="AB501" s="17"/>
      <c r="AC501" s="17"/>
    </row>
    <row r="502" spans="2:29" s="14" customFormat="1">
      <c r="B502" s="15"/>
      <c r="C502" s="15"/>
      <c r="E502" s="15"/>
      <c r="F502" s="15"/>
      <c r="G502" s="17"/>
      <c r="H502" s="17"/>
      <c r="I502" s="17"/>
      <c r="J502" s="17"/>
      <c r="K502" s="17"/>
      <c r="L502" s="17"/>
      <c r="M502" s="17"/>
      <c r="N502" s="17"/>
      <c r="O502" s="17"/>
      <c r="P502" s="17"/>
      <c r="Q502" s="17"/>
      <c r="R502" s="17"/>
      <c r="S502" s="17"/>
      <c r="T502" s="17"/>
      <c r="U502" s="17"/>
      <c r="V502" s="17"/>
      <c r="W502" s="17"/>
      <c r="X502" s="17"/>
      <c r="Y502" s="17"/>
      <c r="Z502" s="17"/>
      <c r="AA502" s="17"/>
      <c r="AB502" s="17"/>
      <c r="AC502" s="17"/>
    </row>
    <row r="503" spans="2:29" s="14" customFormat="1">
      <c r="B503" s="15"/>
      <c r="C503" s="15"/>
      <c r="E503" s="15"/>
      <c r="F503" s="15"/>
      <c r="G503" s="17"/>
      <c r="H503" s="17"/>
      <c r="I503" s="17"/>
      <c r="J503" s="17"/>
      <c r="K503" s="17"/>
      <c r="L503" s="17"/>
      <c r="M503" s="17"/>
      <c r="N503" s="17"/>
      <c r="O503" s="17"/>
      <c r="P503" s="17"/>
      <c r="Q503" s="17"/>
      <c r="R503" s="17"/>
      <c r="S503" s="17"/>
      <c r="T503" s="17"/>
      <c r="U503" s="17"/>
      <c r="V503" s="17"/>
      <c r="W503" s="17"/>
      <c r="X503" s="17"/>
      <c r="Y503" s="17"/>
      <c r="Z503" s="17"/>
      <c r="AA503" s="17"/>
      <c r="AB503" s="17"/>
      <c r="AC503" s="17"/>
    </row>
    <row r="504" spans="2:29" s="14" customFormat="1">
      <c r="B504" s="15"/>
      <c r="C504" s="15"/>
      <c r="E504" s="15"/>
      <c r="F504" s="15"/>
      <c r="G504" s="17"/>
      <c r="H504" s="17"/>
      <c r="I504" s="17"/>
      <c r="J504" s="17"/>
      <c r="K504" s="17"/>
      <c r="L504" s="17"/>
      <c r="M504" s="17"/>
      <c r="N504" s="17"/>
      <c r="O504" s="17"/>
      <c r="P504" s="17"/>
      <c r="Q504" s="17"/>
      <c r="R504" s="17"/>
      <c r="S504" s="17"/>
      <c r="T504" s="17"/>
      <c r="U504" s="17"/>
      <c r="V504" s="17"/>
      <c r="W504" s="17"/>
      <c r="X504" s="17"/>
      <c r="Y504" s="17"/>
      <c r="Z504" s="17"/>
      <c r="AA504" s="17"/>
      <c r="AB504" s="17"/>
      <c r="AC504" s="17"/>
    </row>
    <row r="505" spans="2:29" s="14" customFormat="1">
      <c r="B505" s="15"/>
      <c r="C505" s="15"/>
      <c r="E505" s="15"/>
      <c r="F505" s="15"/>
      <c r="G505" s="17"/>
      <c r="H505" s="17"/>
      <c r="I505" s="17"/>
      <c r="J505" s="17"/>
      <c r="K505" s="17"/>
      <c r="L505" s="17"/>
      <c r="M505" s="17"/>
      <c r="N505" s="17"/>
      <c r="O505" s="17"/>
      <c r="P505" s="17"/>
      <c r="Q505" s="17"/>
      <c r="R505" s="17"/>
      <c r="S505" s="17"/>
      <c r="T505" s="17"/>
      <c r="U505" s="17"/>
      <c r="V505" s="17"/>
      <c r="W505" s="17"/>
      <c r="X505" s="17"/>
      <c r="Y505" s="17"/>
      <c r="Z505" s="17"/>
      <c r="AA505" s="17"/>
      <c r="AB505" s="17"/>
      <c r="AC505" s="17"/>
    </row>
    <row r="506" spans="2:29" s="14" customFormat="1">
      <c r="B506" s="15"/>
      <c r="C506" s="15"/>
      <c r="E506" s="15"/>
      <c r="F506" s="15"/>
      <c r="G506" s="17"/>
      <c r="H506" s="17"/>
      <c r="I506" s="17"/>
      <c r="J506" s="17"/>
      <c r="K506" s="17"/>
      <c r="L506" s="17"/>
      <c r="M506" s="17"/>
      <c r="N506" s="17"/>
      <c r="O506" s="17"/>
      <c r="P506" s="17"/>
      <c r="Q506" s="17"/>
      <c r="R506" s="17"/>
      <c r="S506" s="17"/>
      <c r="T506" s="17"/>
      <c r="U506" s="17"/>
      <c r="V506" s="17"/>
      <c r="W506" s="17"/>
      <c r="X506" s="17"/>
      <c r="Y506" s="17"/>
      <c r="Z506" s="17"/>
      <c r="AA506" s="17"/>
      <c r="AB506" s="17"/>
      <c r="AC506" s="17"/>
    </row>
    <row r="507" spans="2:29" s="14" customFormat="1">
      <c r="B507" s="15"/>
      <c r="C507" s="15"/>
      <c r="E507" s="15"/>
      <c r="F507" s="15"/>
      <c r="G507" s="17"/>
      <c r="H507" s="17"/>
      <c r="I507" s="17"/>
      <c r="J507" s="17"/>
      <c r="K507" s="17"/>
      <c r="L507" s="17"/>
      <c r="M507" s="17"/>
      <c r="N507" s="17"/>
      <c r="O507" s="17"/>
      <c r="P507" s="17"/>
      <c r="Q507" s="17"/>
      <c r="R507" s="17"/>
      <c r="S507" s="17"/>
      <c r="T507" s="17"/>
      <c r="U507" s="17"/>
      <c r="V507" s="17"/>
      <c r="W507" s="17"/>
      <c r="X507" s="17"/>
      <c r="Y507" s="17"/>
      <c r="Z507" s="17"/>
      <c r="AA507" s="17"/>
      <c r="AB507" s="17"/>
      <c r="AC507" s="17"/>
    </row>
    <row r="508" spans="2:29" s="14" customFormat="1">
      <c r="B508" s="15"/>
      <c r="C508" s="15"/>
      <c r="E508" s="15"/>
      <c r="F508" s="15"/>
      <c r="G508" s="17"/>
      <c r="H508" s="17"/>
      <c r="I508" s="17"/>
      <c r="J508" s="17"/>
      <c r="K508" s="17"/>
      <c r="L508" s="17"/>
      <c r="M508" s="17"/>
      <c r="N508" s="17"/>
      <c r="O508" s="17"/>
      <c r="P508" s="17"/>
      <c r="Q508" s="17"/>
      <c r="R508" s="17"/>
      <c r="S508" s="17"/>
      <c r="T508" s="17"/>
      <c r="U508" s="17"/>
      <c r="V508" s="17"/>
      <c r="W508" s="17"/>
      <c r="X508" s="17"/>
      <c r="Y508" s="17"/>
      <c r="Z508" s="17"/>
      <c r="AA508" s="17"/>
      <c r="AB508" s="17"/>
      <c r="AC508" s="17"/>
    </row>
    <row r="509" spans="2:29" s="14" customFormat="1">
      <c r="B509" s="15"/>
      <c r="C509" s="15"/>
      <c r="E509" s="15"/>
      <c r="F509" s="15"/>
      <c r="G509" s="17"/>
      <c r="H509" s="17"/>
      <c r="I509" s="17"/>
      <c r="J509" s="17"/>
      <c r="K509" s="17"/>
      <c r="L509" s="17"/>
      <c r="M509" s="17"/>
      <c r="N509" s="17"/>
      <c r="O509" s="17"/>
      <c r="P509" s="17"/>
      <c r="Q509" s="17"/>
      <c r="R509" s="17"/>
      <c r="S509" s="17"/>
      <c r="T509" s="17"/>
      <c r="U509" s="17"/>
      <c r="V509" s="17"/>
      <c r="W509" s="17"/>
      <c r="X509" s="17"/>
      <c r="Y509" s="17"/>
      <c r="Z509" s="17"/>
      <c r="AA509" s="17"/>
      <c r="AB509" s="17"/>
      <c r="AC509" s="17"/>
    </row>
    <row r="510" spans="2:29" s="14" customFormat="1">
      <c r="B510" s="15"/>
      <c r="C510" s="15"/>
      <c r="E510" s="15"/>
      <c r="F510" s="15"/>
      <c r="G510" s="17"/>
      <c r="H510" s="17"/>
      <c r="I510" s="17"/>
      <c r="J510" s="17"/>
      <c r="K510" s="17"/>
      <c r="L510" s="17"/>
      <c r="M510" s="17"/>
      <c r="N510" s="17"/>
      <c r="O510" s="17"/>
      <c r="P510" s="17"/>
      <c r="Q510" s="17"/>
      <c r="R510" s="17"/>
      <c r="S510" s="17"/>
      <c r="T510" s="17"/>
      <c r="U510" s="17"/>
      <c r="V510" s="17"/>
      <c r="W510" s="17"/>
      <c r="X510" s="17"/>
      <c r="Y510" s="17"/>
      <c r="Z510" s="17"/>
      <c r="AA510" s="17"/>
      <c r="AB510" s="17"/>
      <c r="AC510" s="17"/>
    </row>
    <row r="511" spans="2:29" s="14" customFormat="1">
      <c r="B511" s="15"/>
      <c r="C511" s="15"/>
      <c r="E511" s="15"/>
      <c r="F511" s="15"/>
      <c r="G511" s="17"/>
      <c r="H511" s="17"/>
      <c r="I511" s="17"/>
      <c r="J511" s="17"/>
      <c r="K511" s="17"/>
      <c r="L511" s="17"/>
      <c r="M511" s="17"/>
      <c r="N511" s="17"/>
      <c r="O511" s="17"/>
      <c r="P511" s="17"/>
      <c r="Q511" s="17"/>
      <c r="R511" s="17"/>
      <c r="S511" s="17"/>
      <c r="T511" s="17"/>
      <c r="U511" s="17"/>
      <c r="V511" s="17"/>
      <c r="W511" s="17"/>
      <c r="X511" s="17"/>
      <c r="Y511" s="17"/>
      <c r="Z511" s="17"/>
      <c r="AA511" s="17"/>
      <c r="AB511" s="17"/>
      <c r="AC511" s="17"/>
    </row>
    <row r="512" spans="2:29" s="14" customFormat="1">
      <c r="B512" s="15"/>
      <c r="C512" s="15"/>
      <c r="E512" s="15"/>
      <c r="F512" s="15"/>
      <c r="G512" s="17"/>
      <c r="H512" s="17"/>
      <c r="I512" s="17"/>
      <c r="J512" s="17"/>
      <c r="K512" s="17"/>
      <c r="L512" s="17"/>
      <c r="M512" s="17"/>
      <c r="N512" s="17"/>
      <c r="O512" s="17"/>
      <c r="P512" s="17"/>
      <c r="Q512" s="17"/>
      <c r="R512" s="17"/>
      <c r="S512" s="17"/>
      <c r="T512" s="17"/>
      <c r="U512" s="17"/>
      <c r="V512" s="17"/>
      <c r="W512" s="17"/>
      <c r="X512" s="17"/>
      <c r="Y512" s="17"/>
      <c r="Z512" s="17"/>
      <c r="AA512" s="17"/>
      <c r="AB512" s="17"/>
      <c r="AC512" s="17"/>
    </row>
    <row r="513" spans="2:29" s="14" customFormat="1">
      <c r="B513" s="15"/>
      <c r="C513" s="15"/>
      <c r="E513" s="15"/>
      <c r="F513" s="15"/>
      <c r="G513" s="17"/>
      <c r="H513" s="17"/>
      <c r="I513" s="17"/>
      <c r="J513" s="17"/>
      <c r="K513" s="17"/>
      <c r="L513" s="17"/>
      <c r="M513" s="17"/>
      <c r="N513" s="17"/>
      <c r="O513" s="17"/>
      <c r="P513" s="17"/>
      <c r="Q513" s="17"/>
      <c r="R513" s="17"/>
      <c r="S513" s="17"/>
      <c r="T513" s="17"/>
      <c r="U513" s="17"/>
      <c r="V513" s="17"/>
      <c r="W513" s="17"/>
      <c r="X513" s="17"/>
      <c r="Y513" s="17"/>
      <c r="Z513" s="17"/>
      <c r="AA513" s="17"/>
      <c r="AB513" s="17"/>
      <c r="AC513" s="17"/>
    </row>
    <row r="514" spans="2:29" s="14" customFormat="1">
      <c r="B514" s="15"/>
      <c r="C514" s="15"/>
      <c r="E514" s="15"/>
      <c r="F514" s="15"/>
      <c r="G514" s="17"/>
      <c r="H514" s="17"/>
      <c r="I514" s="17"/>
      <c r="J514" s="17"/>
      <c r="K514" s="17"/>
      <c r="L514" s="17"/>
      <c r="M514" s="17"/>
      <c r="N514" s="17"/>
      <c r="O514" s="17"/>
      <c r="P514" s="17"/>
      <c r="Q514" s="17"/>
      <c r="R514" s="17"/>
      <c r="S514" s="17"/>
      <c r="T514" s="17"/>
      <c r="U514" s="17"/>
      <c r="V514" s="17"/>
      <c r="W514" s="17"/>
      <c r="X514" s="17"/>
      <c r="Y514" s="17"/>
      <c r="Z514" s="17"/>
      <c r="AA514" s="17"/>
      <c r="AB514" s="17"/>
      <c r="AC514" s="17"/>
    </row>
    <row r="515" spans="2:29" s="14" customFormat="1">
      <c r="B515" s="15"/>
      <c r="C515" s="15"/>
      <c r="E515" s="15"/>
      <c r="F515" s="15"/>
      <c r="G515" s="17"/>
      <c r="H515" s="17"/>
      <c r="I515" s="17"/>
      <c r="J515" s="17"/>
      <c r="K515" s="17"/>
      <c r="L515" s="17"/>
      <c r="M515" s="17"/>
      <c r="N515" s="17"/>
      <c r="O515" s="17"/>
      <c r="P515" s="17"/>
      <c r="Q515" s="17"/>
      <c r="R515" s="17"/>
      <c r="S515" s="17"/>
      <c r="T515" s="17"/>
      <c r="U515" s="17"/>
      <c r="V515" s="17"/>
      <c r="W515" s="17"/>
      <c r="X515" s="17"/>
      <c r="Y515" s="17"/>
      <c r="Z515" s="17"/>
      <c r="AA515" s="17"/>
      <c r="AB515" s="17"/>
      <c r="AC515" s="17"/>
    </row>
    <row r="516" spans="2:29" s="14" customFormat="1">
      <c r="B516" s="15"/>
      <c r="C516" s="15"/>
      <c r="E516" s="15"/>
      <c r="F516" s="15"/>
      <c r="G516" s="17"/>
      <c r="H516" s="17"/>
      <c r="I516" s="17"/>
      <c r="J516" s="17"/>
      <c r="K516" s="17"/>
      <c r="L516" s="17"/>
      <c r="M516" s="17"/>
      <c r="N516" s="17"/>
      <c r="O516" s="17"/>
      <c r="P516" s="17"/>
      <c r="Q516" s="17"/>
      <c r="R516" s="17"/>
      <c r="S516" s="17"/>
      <c r="T516" s="17"/>
      <c r="U516" s="17"/>
      <c r="V516" s="17"/>
      <c r="W516" s="17"/>
      <c r="X516" s="17"/>
      <c r="Y516" s="17"/>
      <c r="Z516" s="17"/>
      <c r="AA516" s="17"/>
      <c r="AB516" s="17"/>
      <c r="AC516" s="17"/>
    </row>
    <row r="517" spans="2:29" s="14" customFormat="1">
      <c r="B517" s="15"/>
      <c r="C517" s="15"/>
      <c r="E517" s="15"/>
      <c r="F517" s="15"/>
      <c r="G517" s="17"/>
      <c r="H517" s="17"/>
      <c r="I517" s="17"/>
      <c r="J517" s="17"/>
      <c r="K517" s="17"/>
      <c r="L517" s="17"/>
      <c r="M517" s="17"/>
      <c r="N517" s="17"/>
      <c r="O517" s="17"/>
      <c r="P517" s="17"/>
      <c r="Q517" s="17"/>
      <c r="R517" s="17"/>
      <c r="S517" s="17"/>
      <c r="T517" s="17"/>
      <c r="U517" s="17"/>
      <c r="V517" s="17"/>
      <c r="W517" s="17"/>
      <c r="X517" s="17"/>
      <c r="Y517" s="17"/>
      <c r="Z517" s="17"/>
      <c r="AA517" s="17"/>
      <c r="AB517" s="17"/>
      <c r="AC517" s="17"/>
    </row>
    <row r="518" spans="2:29" s="14" customFormat="1">
      <c r="B518" s="15"/>
      <c r="C518" s="15"/>
      <c r="E518" s="15"/>
      <c r="F518" s="15"/>
      <c r="G518" s="17"/>
      <c r="H518" s="17"/>
      <c r="I518" s="17"/>
      <c r="J518" s="17"/>
      <c r="K518" s="17"/>
      <c r="L518" s="17"/>
      <c r="M518" s="17"/>
      <c r="N518" s="17"/>
      <c r="O518" s="17"/>
      <c r="P518" s="17"/>
      <c r="Q518" s="17"/>
      <c r="R518" s="17"/>
      <c r="S518" s="17"/>
      <c r="T518" s="17"/>
      <c r="U518" s="17"/>
      <c r="V518" s="17"/>
      <c r="W518" s="17"/>
      <c r="X518" s="17"/>
      <c r="Y518" s="17"/>
      <c r="Z518" s="17"/>
      <c r="AA518" s="17"/>
      <c r="AB518" s="17"/>
      <c r="AC518" s="17"/>
    </row>
    <row r="519" spans="2:29" s="14" customFormat="1">
      <c r="B519" s="15"/>
      <c r="C519" s="15"/>
      <c r="E519" s="15"/>
      <c r="F519" s="15"/>
      <c r="G519" s="17"/>
      <c r="H519" s="17"/>
      <c r="I519" s="17"/>
      <c r="J519" s="17"/>
      <c r="K519" s="17"/>
      <c r="L519" s="17"/>
      <c r="M519" s="17"/>
      <c r="N519" s="17"/>
      <c r="O519" s="17"/>
      <c r="P519" s="17"/>
      <c r="Q519" s="17"/>
      <c r="R519" s="17"/>
      <c r="S519" s="17"/>
      <c r="T519" s="17"/>
      <c r="U519" s="17"/>
      <c r="V519" s="17"/>
      <c r="W519" s="17"/>
      <c r="X519" s="17"/>
      <c r="Y519" s="17"/>
      <c r="Z519" s="17"/>
      <c r="AA519" s="17"/>
      <c r="AB519" s="17"/>
      <c r="AC519" s="17"/>
    </row>
    <row r="520" spans="2:29" s="14" customFormat="1">
      <c r="B520" s="15"/>
      <c r="C520" s="15"/>
      <c r="E520" s="15"/>
      <c r="F520" s="15"/>
      <c r="G520" s="17"/>
      <c r="H520" s="17"/>
      <c r="I520" s="17"/>
      <c r="J520" s="17"/>
      <c r="K520" s="17"/>
      <c r="L520" s="17"/>
      <c r="M520" s="17"/>
      <c r="N520" s="17"/>
      <c r="O520" s="17"/>
      <c r="P520" s="17"/>
      <c r="Q520" s="17"/>
      <c r="R520" s="17"/>
      <c r="S520" s="17"/>
      <c r="T520" s="17"/>
      <c r="U520" s="17"/>
      <c r="V520" s="17"/>
      <c r="W520" s="17"/>
      <c r="X520" s="17"/>
      <c r="Y520" s="17"/>
      <c r="Z520" s="17"/>
      <c r="AA520" s="17"/>
      <c r="AB520" s="17"/>
      <c r="AC520" s="17"/>
    </row>
    <row r="521" spans="2:29" s="14" customFormat="1">
      <c r="B521" s="15"/>
      <c r="C521" s="15"/>
      <c r="E521" s="15"/>
      <c r="F521" s="15"/>
      <c r="G521" s="17"/>
      <c r="H521" s="17"/>
      <c r="I521" s="17"/>
      <c r="J521" s="17"/>
      <c r="K521" s="17"/>
      <c r="L521" s="17"/>
      <c r="M521" s="17"/>
      <c r="N521" s="17"/>
      <c r="O521" s="17"/>
      <c r="P521" s="17"/>
      <c r="Q521" s="17"/>
      <c r="R521" s="17"/>
      <c r="S521" s="17"/>
      <c r="T521" s="17"/>
      <c r="U521" s="17"/>
      <c r="V521" s="17"/>
      <c r="W521" s="17"/>
      <c r="X521" s="17"/>
      <c r="Y521" s="17"/>
      <c r="Z521" s="17"/>
      <c r="AA521" s="17"/>
      <c r="AB521" s="17"/>
      <c r="AC521" s="17"/>
    </row>
    <row r="522" spans="2:29" s="14" customFormat="1">
      <c r="B522" s="15"/>
      <c r="C522" s="15"/>
      <c r="E522" s="15"/>
      <c r="F522" s="15"/>
      <c r="G522" s="17"/>
      <c r="H522" s="17"/>
      <c r="I522" s="17"/>
      <c r="J522" s="17"/>
      <c r="K522" s="17"/>
      <c r="L522" s="17"/>
      <c r="M522" s="17"/>
      <c r="N522" s="17"/>
      <c r="O522" s="17"/>
      <c r="P522" s="17"/>
      <c r="Q522" s="17"/>
      <c r="R522" s="17"/>
      <c r="S522" s="17"/>
      <c r="T522" s="17"/>
      <c r="U522" s="17"/>
      <c r="V522" s="17"/>
      <c r="W522" s="17"/>
      <c r="X522" s="17"/>
      <c r="Y522" s="17"/>
      <c r="Z522" s="17"/>
      <c r="AA522" s="17"/>
      <c r="AB522" s="17"/>
      <c r="AC522" s="17"/>
    </row>
    <row r="523" spans="2:29" s="14" customFormat="1">
      <c r="B523" s="15"/>
      <c r="C523" s="15"/>
      <c r="E523" s="15"/>
      <c r="F523" s="15"/>
      <c r="G523" s="17"/>
      <c r="H523" s="17"/>
      <c r="I523" s="17"/>
      <c r="J523" s="17"/>
      <c r="K523" s="17"/>
      <c r="L523" s="17"/>
      <c r="M523" s="17"/>
      <c r="N523" s="17"/>
      <c r="O523" s="17"/>
      <c r="P523" s="17"/>
      <c r="Q523" s="17"/>
      <c r="R523" s="17"/>
      <c r="S523" s="17"/>
      <c r="T523" s="17"/>
      <c r="U523" s="17"/>
      <c r="V523" s="17"/>
      <c r="W523" s="17"/>
      <c r="X523" s="17"/>
      <c r="Y523" s="17"/>
      <c r="Z523" s="17"/>
      <c r="AA523" s="17"/>
      <c r="AB523" s="17"/>
      <c r="AC523" s="17"/>
    </row>
    <row r="524" spans="2:29" s="14" customFormat="1">
      <c r="B524" s="15"/>
      <c r="C524" s="15"/>
      <c r="E524" s="15"/>
      <c r="F524" s="15"/>
      <c r="G524" s="17"/>
      <c r="H524" s="17"/>
      <c r="I524" s="17"/>
      <c r="J524" s="17"/>
      <c r="K524" s="17"/>
      <c r="L524" s="17"/>
      <c r="M524" s="17"/>
      <c r="N524" s="17"/>
      <c r="O524" s="17"/>
      <c r="P524" s="17"/>
      <c r="Q524" s="17"/>
      <c r="R524" s="17"/>
      <c r="S524" s="17"/>
      <c r="T524" s="17"/>
      <c r="U524" s="17"/>
      <c r="V524" s="17"/>
      <c r="W524" s="17"/>
      <c r="X524" s="17"/>
      <c r="Y524" s="17"/>
      <c r="Z524" s="17"/>
      <c r="AA524" s="17"/>
      <c r="AB524" s="17"/>
      <c r="AC524" s="17"/>
    </row>
    <row r="525" spans="2:29" s="14" customFormat="1">
      <c r="B525" s="15"/>
      <c r="C525" s="15"/>
      <c r="E525" s="15"/>
      <c r="F525" s="15"/>
      <c r="G525" s="17"/>
      <c r="H525" s="17"/>
      <c r="I525" s="17"/>
      <c r="J525" s="17"/>
      <c r="K525" s="17"/>
      <c r="L525" s="17"/>
      <c r="M525" s="17"/>
      <c r="N525" s="17"/>
      <c r="O525" s="17"/>
      <c r="P525" s="17"/>
      <c r="Q525" s="17"/>
      <c r="R525" s="17"/>
      <c r="S525" s="17"/>
      <c r="T525" s="17"/>
      <c r="U525" s="17"/>
      <c r="V525" s="17"/>
      <c r="W525" s="17"/>
      <c r="X525" s="17"/>
      <c r="Y525" s="17"/>
      <c r="Z525" s="17"/>
      <c r="AA525" s="17"/>
      <c r="AB525" s="17"/>
      <c r="AC525" s="17"/>
    </row>
    <row r="526" spans="2:29" s="14" customFormat="1">
      <c r="B526" s="15"/>
      <c r="C526" s="15"/>
      <c r="E526" s="15"/>
      <c r="F526" s="15"/>
      <c r="G526" s="17"/>
      <c r="H526" s="17"/>
      <c r="I526" s="17"/>
      <c r="J526" s="17"/>
      <c r="K526" s="17"/>
      <c r="L526" s="17"/>
      <c r="M526" s="17"/>
      <c r="N526" s="17"/>
      <c r="O526" s="17"/>
      <c r="P526" s="17"/>
      <c r="Q526" s="17"/>
      <c r="R526" s="17"/>
      <c r="S526" s="17"/>
      <c r="T526" s="17"/>
      <c r="U526" s="17"/>
      <c r="V526" s="17"/>
      <c r="W526" s="17"/>
      <c r="X526" s="17"/>
      <c r="Y526" s="17"/>
      <c r="Z526" s="17"/>
      <c r="AA526" s="17"/>
      <c r="AB526" s="17"/>
      <c r="AC526" s="17"/>
    </row>
    <row r="527" spans="2:29" s="14" customFormat="1">
      <c r="B527" s="15"/>
      <c r="C527" s="15"/>
      <c r="E527" s="15"/>
      <c r="F527" s="15"/>
      <c r="G527" s="17"/>
      <c r="H527" s="17"/>
      <c r="I527" s="17"/>
      <c r="J527" s="17"/>
      <c r="K527" s="17"/>
      <c r="L527" s="17"/>
      <c r="M527" s="17"/>
      <c r="N527" s="17"/>
      <c r="O527" s="17"/>
      <c r="P527" s="17"/>
      <c r="Q527" s="17"/>
      <c r="R527" s="17"/>
      <c r="S527" s="17"/>
      <c r="T527" s="17"/>
      <c r="U527" s="17"/>
      <c r="V527" s="17"/>
      <c r="W527" s="17"/>
      <c r="X527" s="17"/>
      <c r="Y527" s="17"/>
      <c r="Z527" s="17"/>
      <c r="AA527" s="17"/>
      <c r="AB527" s="17"/>
      <c r="AC527" s="17"/>
    </row>
    <row r="528" spans="2:29" s="14" customFormat="1">
      <c r="B528" s="15"/>
      <c r="C528" s="15"/>
      <c r="E528" s="15"/>
      <c r="F528" s="15"/>
      <c r="G528" s="17"/>
      <c r="H528" s="17"/>
      <c r="I528" s="17"/>
      <c r="J528" s="17"/>
      <c r="K528" s="17"/>
      <c r="L528" s="17"/>
      <c r="M528" s="17"/>
      <c r="N528" s="17"/>
      <c r="O528" s="17"/>
      <c r="P528" s="17"/>
      <c r="Q528" s="17"/>
      <c r="R528" s="17"/>
      <c r="S528" s="17"/>
      <c r="T528" s="17"/>
      <c r="U528" s="17"/>
      <c r="V528" s="17"/>
      <c r="W528" s="17"/>
      <c r="X528" s="17"/>
      <c r="Y528" s="17"/>
      <c r="Z528" s="17"/>
      <c r="AA528" s="17"/>
      <c r="AB528" s="17"/>
      <c r="AC528" s="17"/>
    </row>
    <row r="529" spans="2:29" s="14" customFormat="1">
      <c r="B529" s="15"/>
      <c r="C529" s="15"/>
      <c r="E529" s="15"/>
      <c r="F529" s="15"/>
      <c r="G529" s="17"/>
      <c r="H529" s="17"/>
      <c r="I529" s="17"/>
      <c r="J529" s="17"/>
      <c r="K529" s="17"/>
      <c r="L529" s="17"/>
      <c r="M529" s="17"/>
      <c r="N529" s="17"/>
      <c r="O529" s="17"/>
      <c r="P529" s="17"/>
      <c r="Q529" s="17"/>
      <c r="R529" s="17"/>
      <c r="S529" s="17"/>
      <c r="T529" s="17"/>
      <c r="U529" s="17"/>
      <c r="V529" s="17"/>
      <c r="W529" s="17"/>
      <c r="X529" s="17"/>
      <c r="Y529" s="17"/>
      <c r="Z529" s="17"/>
      <c r="AA529" s="17"/>
      <c r="AB529" s="17"/>
      <c r="AC529" s="17"/>
    </row>
    <row r="530" spans="2:29" s="14" customFormat="1">
      <c r="B530" s="15"/>
      <c r="C530" s="15"/>
      <c r="E530" s="15"/>
      <c r="F530" s="15"/>
      <c r="G530" s="17"/>
      <c r="H530" s="17"/>
      <c r="I530" s="17"/>
      <c r="J530" s="17"/>
      <c r="K530" s="17"/>
      <c r="L530" s="17"/>
      <c r="M530" s="17"/>
      <c r="N530" s="17"/>
      <c r="O530" s="17"/>
      <c r="P530" s="17"/>
      <c r="Q530" s="17"/>
      <c r="R530" s="17"/>
      <c r="S530" s="17"/>
      <c r="T530" s="17"/>
      <c r="U530" s="17"/>
      <c r="V530" s="17"/>
      <c r="W530" s="17"/>
      <c r="X530" s="17"/>
      <c r="Y530" s="17"/>
      <c r="Z530" s="17"/>
      <c r="AA530" s="17"/>
      <c r="AB530" s="17"/>
      <c r="AC530" s="17"/>
    </row>
    <row r="531" spans="2:29" s="14" customFormat="1">
      <c r="B531" s="15"/>
      <c r="C531" s="15"/>
      <c r="E531" s="15"/>
      <c r="F531" s="15"/>
      <c r="G531" s="17"/>
      <c r="H531" s="17"/>
      <c r="I531" s="17"/>
      <c r="J531" s="17"/>
      <c r="K531" s="17"/>
      <c r="L531" s="17"/>
      <c r="M531" s="17"/>
      <c r="N531" s="17"/>
      <c r="O531" s="17"/>
      <c r="P531" s="17"/>
      <c r="Q531" s="17"/>
      <c r="R531" s="17"/>
      <c r="S531" s="17"/>
      <c r="T531" s="17"/>
      <c r="U531" s="17"/>
      <c r="V531" s="17"/>
      <c r="W531" s="17"/>
      <c r="X531" s="17"/>
      <c r="Y531" s="17"/>
      <c r="Z531" s="17"/>
      <c r="AA531" s="17"/>
      <c r="AB531" s="17"/>
      <c r="AC531" s="17"/>
    </row>
    <row r="532" spans="2:29" s="14" customFormat="1">
      <c r="B532" s="15"/>
      <c r="C532" s="15"/>
      <c r="E532" s="15"/>
      <c r="F532" s="15"/>
      <c r="G532" s="17"/>
      <c r="H532" s="17"/>
      <c r="I532" s="17"/>
      <c r="J532" s="17"/>
      <c r="K532" s="17"/>
      <c r="L532" s="17"/>
      <c r="M532" s="17"/>
      <c r="N532" s="17"/>
      <c r="O532" s="17"/>
      <c r="P532" s="17"/>
      <c r="Q532" s="17"/>
      <c r="R532" s="17"/>
      <c r="S532" s="17"/>
      <c r="T532" s="17"/>
      <c r="U532" s="17"/>
      <c r="V532" s="17"/>
      <c r="W532" s="17"/>
      <c r="X532" s="17"/>
      <c r="Y532" s="17"/>
      <c r="Z532" s="17"/>
      <c r="AA532" s="17"/>
      <c r="AB532" s="17"/>
      <c r="AC532" s="17"/>
    </row>
    <row r="533" spans="2:29" s="14" customFormat="1">
      <c r="B533" s="15"/>
      <c r="C533" s="15"/>
      <c r="E533" s="15"/>
      <c r="F533" s="15"/>
      <c r="G533" s="17"/>
      <c r="H533" s="17"/>
      <c r="I533" s="17"/>
      <c r="J533" s="17"/>
      <c r="K533" s="17"/>
      <c r="L533" s="17"/>
      <c r="M533" s="17"/>
      <c r="N533" s="17"/>
      <c r="O533" s="17"/>
      <c r="P533" s="17"/>
      <c r="Q533" s="17"/>
      <c r="R533" s="17"/>
      <c r="S533" s="17"/>
      <c r="T533" s="17"/>
      <c r="U533" s="17"/>
      <c r="V533" s="17"/>
      <c r="W533" s="17"/>
      <c r="X533" s="17"/>
      <c r="Y533" s="17"/>
      <c r="Z533" s="17"/>
      <c r="AA533" s="17"/>
      <c r="AB533" s="17"/>
      <c r="AC533" s="17"/>
    </row>
    <row r="534" spans="2:29" s="14" customFormat="1">
      <c r="B534" s="15"/>
      <c r="C534" s="15"/>
      <c r="E534" s="15"/>
      <c r="F534" s="15"/>
      <c r="G534" s="17"/>
      <c r="H534" s="17"/>
      <c r="I534" s="17"/>
      <c r="J534" s="17"/>
      <c r="K534" s="17"/>
      <c r="L534" s="17"/>
      <c r="M534" s="17"/>
      <c r="N534" s="17"/>
      <c r="O534" s="17"/>
      <c r="P534" s="17"/>
      <c r="Q534" s="17"/>
      <c r="R534" s="17"/>
      <c r="S534" s="17"/>
      <c r="T534" s="17"/>
      <c r="U534" s="17"/>
      <c r="V534" s="17"/>
      <c r="W534" s="17"/>
      <c r="X534" s="17"/>
      <c r="Y534" s="17"/>
      <c r="Z534" s="17"/>
      <c r="AA534" s="17"/>
      <c r="AB534" s="17"/>
      <c r="AC534" s="17"/>
    </row>
    <row r="535" spans="2:29" s="14" customFormat="1">
      <c r="B535" s="15"/>
      <c r="C535" s="15"/>
      <c r="E535" s="15"/>
      <c r="F535" s="15"/>
      <c r="G535" s="17"/>
      <c r="H535" s="17"/>
      <c r="I535" s="17"/>
      <c r="J535" s="17"/>
      <c r="K535" s="17"/>
      <c r="L535" s="17"/>
      <c r="M535" s="17"/>
      <c r="N535" s="17"/>
      <c r="O535" s="17"/>
      <c r="P535" s="17"/>
      <c r="Q535" s="17"/>
      <c r="R535" s="17"/>
      <c r="S535" s="17"/>
      <c r="T535" s="17"/>
      <c r="U535" s="17"/>
      <c r="V535" s="17"/>
      <c r="W535" s="17"/>
      <c r="X535" s="17"/>
      <c r="Y535" s="17"/>
      <c r="Z535" s="17"/>
      <c r="AA535" s="17"/>
      <c r="AB535" s="17"/>
      <c r="AC535" s="17"/>
    </row>
    <row r="536" spans="2:29" s="14" customFormat="1">
      <c r="B536" s="15"/>
      <c r="C536" s="15"/>
      <c r="E536" s="15"/>
      <c r="F536" s="15"/>
      <c r="G536" s="17"/>
      <c r="H536" s="17"/>
      <c r="I536" s="17"/>
      <c r="J536" s="17"/>
      <c r="K536" s="17"/>
      <c r="L536" s="17"/>
      <c r="M536" s="17"/>
      <c r="N536" s="17"/>
      <c r="O536" s="17"/>
      <c r="P536" s="17"/>
      <c r="Q536" s="17"/>
      <c r="R536" s="17"/>
      <c r="S536" s="17"/>
      <c r="T536" s="17"/>
      <c r="U536" s="17"/>
      <c r="V536" s="17"/>
      <c r="W536" s="17"/>
      <c r="X536" s="17"/>
      <c r="Y536" s="17"/>
      <c r="Z536" s="17"/>
      <c r="AA536" s="17"/>
      <c r="AB536" s="17"/>
      <c r="AC536" s="17"/>
    </row>
    <row r="537" spans="2:29" s="14" customFormat="1">
      <c r="B537" s="15"/>
      <c r="C537" s="15"/>
      <c r="E537" s="15"/>
      <c r="F537" s="15"/>
      <c r="G537" s="17"/>
      <c r="H537" s="17"/>
      <c r="I537" s="17"/>
      <c r="J537" s="17"/>
      <c r="K537" s="17"/>
      <c r="L537" s="17"/>
      <c r="M537" s="17"/>
      <c r="N537" s="17"/>
      <c r="O537" s="17"/>
      <c r="P537" s="17"/>
      <c r="Q537" s="17"/>
      <c r="R537" s="17"/>
      <c r="S537" s="17"/>
      <c r="T537" s="17"/>
      <c r="U537" s="17"/>
      <c r="V537" s="17"/>
      <c r="W537" s="17"/>
      <c r="X537" s="17"/>
      <c r="Y537" s="17"/>
      <c r="Z537" s="17"/>
      <c r="AA537" s="17"/>
      <c r="AB537" s="17"/>
      <c r="AC537" s="17"/>
    </row>
    <row r="538" spans="2:29" s="14" customFormat="1">
      <c r="B538" s="15"/>
      <c r="C538" s="15"/>
      <c r="E538" s="15"/>
      <c r="F538" s="15"/>
      <c r="G538" s="17"/>
      <c r="H538" s="17"/>
      <c r="I538" s="17"/>
      <c r="J538" s="17"/>
      <c r="K538" s="17"/>
      <c r="L538" s="17"/>
      <c r="M538" s="17"/>
      <c r="N538" s="17"/>
      <c r="O538" s="17"/>
      <c r="P538" s="17"/>
      <c r="Q538" s="17"/>
      <c r="R538" s="17"/>
      <c r="S538" s="17"/>
      <c r="T538" s="17"/>
      <c r="U538" s="17"/>
      <c r="V538" s="17"/>
      <c r="W538" s="17"/>
      <c r="X538" s="17"/>
      <c r="Y538" s="17"/>
      <c r="Z538" s="17"/>
      <c r="AA538" s="17"/>
      <c r="AB538" s="17"/>
      <c r="AC538" s="17"/>
    </row>
    <row r="539" spans="2:29" s="14" customFormat="1">
      <c r="B539" s="15"/>
      <c r="C539" s="15"/>
      <c r="E539" s="15"/>
      <c r="F539" s="15"/>
      <c r="G539" s="17"/>
      <c r="H539" s="17"/>
      <c r="I539" s="17"/>
      <c r="J539" s="17"/>
      <c r="K539" s="17"/>
      <c r="L539" s="17"/>
      <c r="M539" s="17"/>
      <c r="N539" s="17"/>
      <c r="O539" s="17"/>
      <c r="P539" s="17"/>
      <c r="Q539" s="17"/>
      <c r="R539" s="17"/>
      <c r="S539" s="17"/>
      <c r="T539" s="17"/>
      <c r="U539" s="17"/>
      <c r="V539" s="17"/>
      <c r="W539" s="17"/>
      <c r="X539" s="17"/>
      <c r="Y539" s="17"/>
      <c r="Z539" s="17"/>
      <c r="AA539" s="17"/>
      <c r="AB539" s="17"/>
      <c r="AC539" s="17"/>
    </row>
    <row r="540" spans="2:29" s="14" customFormat="1">
      <c r="B540" s="15"/>
      <c r="C540" s="15"/>
      <c r="E540" s="15"/>
      <c r="F540" s="15"/>
      <c r="G540" s="17"/>
      <c r="H540" s="17"/>
      <c r="I540" s="17"/>
      <c r="J540" s="17"/>
      <c r="K540" s="17"/>
      <c r="L540" s="17"/>
      <c r="M540" s="17"/>
      <c r="N540" s="17"/>
      <c r="O540" s="17"/>
      <c r="P540" s="17"/>
      <c r="Q540" s="17"/>
      <c r="R540" s="17"/>
      <c r="S540" s="17"/>
      <c r="T540" s="17"/>
      <c r="U540" s="17"/>
      <c r="V540" s="17"/>
      <c r="W540" s="17"/>
      <c r="X540" s="17"/>
      <c r="Y540" s="17"/>
      <c r="Z540" s="17"/>
      <c r="AA540" s="17"/>
      <c r="AB540" s="17"/>
      <c r="AC540" s="17"/>
    </row>
    <row r="541" spans="2:29" s="14" customFormat="1">
      <c r="B541" s="15"/>
      <c r="C541" s="15"/>
      <c r="E541" s="15"/>
      <c r="F541" s="15"/>
      <c r="G541" s="17"/>
      <c r="H541" s="17"/>
      <c r="I541" s="17"/>
      <c r="J541" s="17"/>
      <c r="K541" s="17"/>
      <c r="L541" s="17"/>
      <c r="M541" s="17"/>
      <c r="N541" s="17"/>
      <c r="O541" s="17"/>
      <c r="P541" s="17"/>
      <c r="Q541" s="17"/>
      <c r="R541" s="17"/>
      <c r="S541" s="17"/>
      <c r="T541" s="17"/>
      <c r="U541" s="17"/>
      <c r="V541" s="17"/>
      <c r="W541" s="17"/>
      <c r="X541" s="17"/>
      <c r="Y541" s="17"/>
      <c r="Z541" s="17"/>
      <c r="AA541" s="17"/>
      <c r="AB541" s="17"/>
      <c r="AC541" s="17"/>
    </row>
    <row r="542" spans="2:29" s="14" customFormat="1">
      <c r="B542" s="15"/>
      <c r="C542" s="15"/>
      <c r="E542" s="15"/>
      <c r="F542" s="15"/>
      <c r="G542" s="17"/>
      <c r="H542" s="17"/>
      <c r="I542" s="17"/>
      <c r="J542" s="17"/>
      <c r="K542" s="17"/>
      <c r="L542" s="17"/>
      <c r="M542" s="17"/>
      <c r="N542" s="17"/>
      <c r="O542" s="17"/>
      <c r="P542" s="17"/>
      <c r="Q542" s="17"/>
      <c r="R542" s="17"/>
      <c r="S542" s="17"/>
      <c r="T542" s="17"/>
      <c r="U542" s="17"/>
      <c r="V542" s="17"/>
      <c r="W542" s="17"/>
      <c r="X542" s="17"/>
      <c r="Y542" s="17"/>
      <c r="Z542" s="17"/>
      <c r="AA542" s="17"/>
      <c r="AB542" s="17"/>
      <c r="AC542" s="17"/>
    </row>
    <row r="543" spans="2:29" s="14" customFormat="1">
      <c r="B543" s="15"/>
      <c r="C543" s="15"/>
      <c r="E543" s="15"/>
      <c r="F543" s="15"/>
      <c r="G543" s="17"/>
      <c r="H543" s="17"/>
      <c r="I543" s="17"/>
      <c r="J543" s="17"/>
      <c r="K543" s="17"/>
      <c r="L543" s="17"/>
      <c r="M543" s="17"/>
      <c r="N543" s="17"/>
      <c r="O543" s="17"/>
      <c r="P543" s="17"/>
      <c r="Q543" s="17"/>
      <c r="R543" s="17"/>
      <c r="S543" s="17"/>
      <c r="T543" s="17"/>
      <c r="U543" s="17"/>
      <c r="V543" s="17"/>
      <c r="W543" s="17"/>
      <c r="X543" s="17"/>
      <c r="Y543" s="17"/>
      <c r="Z543" s="17"/>
      <c r="AA543" s="17"/>
      <c r="AB543" s="17"/>
      <c r="AC543" s="17"/>
    </row>
    <row r="544" spans="2:29" s="14" customFormat="1">
      <c r="B544" s="15"/>
      <c r="C544" s="15"/>
      <c r="E544" s="15"/>
      <c r="F544" s="15"/>
      <c r="G544" s="17"/>
      <c r="H544" s="17"/>
      <c r="I544" s="17"/>
      <c r="J544" s="17"/>
      <c r="K544" s="17"/>
      <c r="L544" s="17"/>
      <c r="M544" s="17"/>
      <c r="N544" s="17"/>
      <c r="O544" s="17"/>
      <c r="P544" s="17"/>
      <c r="Q544" s="17"/>
      <c r="R544" s="17"/>
      <c r="S544" s="17"/>
      <c r="T544" s="17"/>
      <c r="U544" s="17"/>
      <c r="V544" s="17"/>
      <c r="W544" s="17"/>
      <c r="X544" s="17"/>
      <c r="Y544" s="17"/>
      <c r="Z544" s="17"/>
      <c r="AA544" s="17"/>
      <c r="AB544" s="17"/>
      <c r="AC544" s="17"/>
    </row>
    <row r="545" spans="2:29" s="14" customFormat="1">
      <c r="B545" s="15"/>
      <c r="C545" s="15"/>
      <c r="E545" s="15"/>
      <c r="F545" s="15"/>
      <c r="G545" s="17"/>
      <c r="H545" s="17"/>
      <c r="I545" s="17"/>
      <c r="J545" s="17"/>
      <c r="K545" s="17"/>
      <c r="L545" s="17"/>
      <c r="M545" s="17"/>
      <c r="N545" s="17"/>
      <c r="O545" s="17"/>
      <c r="P545" s="17"/>
      <c r="Q545" s="17"/>
      <c r="R545" s="17"/>
      <c r="S545" s="17"/>
      <c r="T545" s="17"/>
      <c r="U545" s="17"/>
      <c r="V545" s="17"/>
      <c r="W545" s="17"/>
      <c r="X545" s="17"/>
      <c r="Y545" s="17"/>
      <c r="Z545" s="17"/>
      <c r="AA545" s="17"/>
      <c r="AB545" s="17"/>
      <c r="AC545" s="17"/>
    </row>
    <row r="546" spans="2:29" s="14" customFormat="1">
      <c r="B546" s="15"/>
      <c r="C546" s="15"/>
      <c r="E546" s="15"/>
      <c r="F546" s="15"/>
      <c r="G546" s="17"/>
      <c r="H546" s="17"/>
      <c r="I546" s="17"/>
      <c r="J546" s="17"/>
      <c r="K546" s="17"/>
      <c r="L546" s="17"/>
      <c r="M546" s="17"/>
      <c r="N546" s="17"/>
      <c r="O546" s="17"/>
      <c r="P546" s="17"/>
      <c r="Q546" s="17"/>
      <c r="R546" s="17"/>
      <c r="S546" s="17"/>
      <c r="T546" s="17"/>
      <c r="U546" s="17"/>
      <c r="V546" s="17"/>
      <c r="W546" s="17"/>
      <c r="X546" s="17"/>
      <c r="Y546" s="17"/>
      <c r="Z546" s="17"/>
      <c r="AA546" s="17"/>
      <c r="AB546" s="17"/>
      <c r="AC546" s="17"/>
    </row>
    <row r="547" spans="2:29" s="14" customFormat="1">
      <c r="B547" s="15"/>
      <c r="C547" s="15"/>
      <c r="E547" s="15"/>
      <c r="F547" s="15"/>
      <c r="G547" s="17"/>
      <c r="H547" s="17"/>
      <c r="I547" s="17"/>
      <c r="J547" s="17"/>
      <c r="K547" s="17"/>
      <c r="L547" s="17"/>
      <c r="M547" s="17"/>
      <c r="N547" s="17"/>
      <c r="O547" s="17"/>
      <c r="P547" s="17"/>
      <c r="Q547" s="17"/>
      <c r="R547" s="17"/>
      <c r="S547" s="17"/>
      <c r="T547" s="17"/>
      <c r="U547" s="17"/>
      <c r="V547" s="17"/>
      <c r="W547" s="17"/>
      <c r="X547" s="17"/>
      <c r="Y547" s="17"/>
      <c r="Z547" s="17"/>
      <c r="AA547" s="17"/>
      <c r="AB547" s="17"/>
      <c r="AC547" s="17"/>
    </row>
    <row r="548" spans="2:29" s="14" customFormat="1">
      <c r="B548" s="15"/>
      <c r="C548" s="15"/>
      <c r="E548" s="15"/>
      <c r="F548" s="15"/>
      <c r="G548" s="17"/>
      <c r="H548" s="17"/>
      <c r="I548" s="17"/>
      <c r="J548" s="17"/>
      <c r="K548" s="17"/>
      <c r="L548" s="17"/>
      <c r="M548" s="17"/>
      <c r="N548" s="17"/>
      <c r="O548" s="17"/>
      <c r="P548" s="17"/>
      <c r="Q548" s="17"/>
      <c r="R548" s="17"/>
      <c r="S548" s="17"/>
      <c r="T548" s="17"/>
      <c r="U548" s="17"/>
      <c r="V548" s="17"/>
      <c r="W548" s="17"/>
      <c r="X548" s="17"/>
      <c r="Y548" s="17"/>
      <c r="Z548" s="17"/>
      <c r="AA548" s="17"/>
      <c r="AB548" s="17"/>
      <c r="AC548" s="17"/>
    </row>
    <row r="549" spans="2:29" s="14" customFormat="1">
      <c r="B549" s="15"/>
      <c r="C549" s="15"/>
      <c r="E549" s="15"/>
      <c r="F549" s="15"/>
      <c r="G549" s="17"/>
      <c r="H549" s="17"/>
      <c r="I549" s="17"/>
      <c r="J549" s="17"/>
      <c r="K549" s="17"/>
      <c r="L549" s="17"/>
      <c r="M549" s="17"/>
      <c r="N549" s="17"/>
      <c r="O549" s="17"/>
      <c r="P549" s="17"/>
      <c r="Q549" s="17"/>
      <c r="R549" s="17"/>
      <c r="S549" s="17"/>
      <c r="T549" s="17"/>
      <c r="U549" s="17"/>
      <c r="V549" s="17"/>
      <c r="W549" s="17"/>
      <c r="X549" s="17"/>
      <c r="Y549" s="17"/>
      <c r="Z549" s="17"/>
      <c r="AA549" s="17"/>
      <c r="AB549" s="17"/>
      <c r="AC549" s="17"/>
    </row>
    <row r="550" spans="2:29" s="14" customFormat="1">
      <c r="B550" s="15"/>
      <c r="C550" s="15"/>
      <c r="E550" s="15"/>
      <c r="F550" s="15"/>
      <c r="G550" s="17"/>
      <c r="H550" s="17"/>
      <c r="I550" s="17"/>
      <c r="J550" s="17"/>
      <c r="K550" s="17"/>
      <c r="L550" s="17"/>
      <c r="M550" s="17"/>
      <c r="N550" s="17"/>
      <c r="O550" s="17"/>
      <c r="P550" s="17"/>
      <c r="Q550" s="17"/>
      <c r="R550" s="17"/>
      <c r="S550" s="17"/>
      <c r="T550" s="17"/>
      <c r="U550" s="17"/>
      <c r="V550" s="17"/>
      <c r="W550" s="17"/>
      <c r="X550" s="17"/>
      <c r="Y550" s="17"/>
      <c r="Z550" s="17"/>
      <c r="AA550" s="17"/>
      <c r="AB550" s="17"/>
      <c r="AC550" s="17"/>
    </row>
    <row r="551" spans="2:29" s="14" customFormat="1">
      <c r="B551" s="15"/>
      <c r="C551" s="15"/>
      <c r="E551" s="15"/>
      <c r="F551" s="15"/>
      <c r="G551" s="17"/>
      <c r="H551" s="17"/>
      <c r="I551" s="17"/>
      <c r="J551" s="17"/>
      <c r="K551" s="17"/>
      <c r="L551" s="17"/>
      <c r="M551" s="17"/>
      <c r="N551" s="17"/>
      <c r="O551" s="17"/>
      <c r="P551" s="17"/>
      <c r="Q551" s="17"/>
      <c r="R551" s="17"/>
      <c r="S551" s="17"/>
      <c r="T551" s="17"/>
      <c r="U551" s="17"/>
      <c r="V551" s="17"/>
      <c r="W551" s="17"/>
      <c r="X551" s="17"/>
      <c r="Y551" s="17"/>
      <c r="Z551" s="17"/>
      <c r="AA551" s="17"/>
      <c r="AB551" s="17"/>
      <c r="AC551" s="17"/>
    </row>
    <row r="552" spans="2:29" s="14" customFormat="1">
      <c r="B552" s="15"/>
      <c r="C552" s="15"/>
      <c r="E552" s="15"/>
      <c r="F552" s="15"/>
      <c r="G552" s="17"/>
      <c r="H552" s="17"/>
      <c r="I552" s="17"/>
      <c r="J552" s="17"/>
      <c r="K552" s="17"/>
      <c r="L552" s="17"/>
      <c r="M552" s="17"/>
      <c r="N552" s="17"/>
      <c r="O552" s="17"/>
      <c r="P552" s="17"/>
      <c r="Q552" s="17"/>
      <c r="R552" s="17"/>
      <c r="S552" s="17"/>
      <c r="T552" s="17"/>
      <c r="U552" s="17"/>
      <c r="V552" s="17"/>
      <c r="W552" s="17"/>
      <c r="X552" s="17"/>
      <c r="Y552" s="17"/>
      <c r="Z552" s="17"/>
      <c r="AA552" s="17"/>
      <c r="AB552" s="17"/>
      <c r="AC552" s="17"/>
    </row>
    <row r="553" spans="2:29" s="14" customFormat="1">
      <c r="B553" s="15"/>
      <c r="C553" s="15"/>
      <c r="E553" s="15"/>
      <c r="F553" s="15"/>
      <c r="G553" s="17"/>
      <c r="H553" s="17"/>
      <c r="I553" s="17"/>
      <c r="J553" s="17"/>
      <c r="K553" s="17"/>
      <c r="L553" s="17"/>
      <c r="M553" s="17"/>
      <c r="N553" s="17"/>
      <c r="O553" s="17"/>
      <c r="P553" s="17"/>
      <c r="Q553" s="17"/>
      <c r="R553" s="17"/>
      <c r="S553" s="17"/>
      <c r="T553" s="17"/>
      <c r="U553" s="17"/>
      <c r="V553" s="17"/>
      <c r="W553" s="17"/>
      <c r="X553" s="17"/>
      <c r="Y553" s="17"/>
      <c r="Z553" s="17"/>
      <c r="AA553" s="17"/>
      <c r="AB553" s="17"/>
      <c r="AC553" s="17"/>
    </row>
    <row r="554" spans="2:29" s="14" customFormat="1">
      <c r="B554" s="15"/>
      <c r="C554" s="15"/>
      <c r="E554" s="15"/>
      <c r="F554" s="15"/>
      <c r="G554" s="17"/>
      <c r="H554" s="17"/>
      <c r="I554" s="17"/>
      <c r="J554" s="17"/>
      <c r="K554" s="17"/>
      <c r="L554" s="17"/>
      <c r="M554" s="17"/>
      <c r="N554" s="17"/>
      <c r="O554" s="17"/>
      <c r="P554" s="17"/>
      <c r="Q554" s="17"/>
      <c r="R554" s="17"/>
      <c r="S554" s="17"/>
      <c r="T554" s="17"/>
      <c r="U554" s="17"/>
      <c r="V554" s="17"/>
      <c r="W554" s="17"/>
      <c r="X554" s="17"/>
      <c r="Y554" s="17"/>
      <c r="Z554" s="17"/>
      <c r="AA554" s="17"/>
      <c r="AB554" s="17"/>
      <c r="AC554" s="17"/>
    </row>
    <row r="555" spans="2:29" s="14" customFormat="1">
      <c r="B555" s="15"/>
      <c r="C555" s="15"/>
      <c r="E555" s="15"/>
      <c r="F555" s="15"/>
      <c r="G555" s="17"/>
      <c r="H555" s="17"/>
      <c r="I555" s="17"/>
      <c r="J555" s="17"/>
      <c r="K555" s="17"/>
      <c r="L555" s="17"/>
      <c r="M555" s="17"/>
      <c r="N555" s="17"/>
      <c r="O555" s="17"/>
      <c r="P555" s="17"/>
      <c r="Q555" s="17"/>
      <c r="R555" s="17"/>
      <c r="S555" s="17"/>
      <c r="T555" s="17"/>
      <c r="U555" s="17"/>
      <c r="V555" s="17"/>
      <c r="W555" s="17"/>
      <c r="X555" s="17"/>
      <c r="Y555" s="17"/>
      <c r="Z555" s="17"/>
      <c r="AA555" s="17"/>
      <c r="AB555" s="17"/>
      <c r="AC555" s="17"/>
    </row>
    <row r="556" spans="2:29" s="14" customFormat="1">
      <c r="B556" s="15"/>
      <c r="C556" s="15"/>
      <c r="E556" s="15"/>
      <c r="F556" s="15"/>
      <c r="G556" s="17"/>
      <c r="H556" s="17"/>
      <c r="I556" s="17"/>
      <c r="J556" s="17"/>
      <c r="K556" s="17"/>
      <c r="L556" s="17"/>
      <c r="M556" s="17"/>
      <c r="N556" s="17"/>
      <c r="O556" s="17"/>
      <c r="P556" s="17"/>
      <c r="Q556" s="17"/>
      <c r="R556" s="17"/>
      <c r="S556" s="17"/>
      <c r="T556" s="17"/>
      <c r="U556" s="17"/>
      <c r="V556" s="17"/>
      <c r="W556" s="17"/>
      <c r="X556" s="17"/>
      <c r="Y556" s="17"/>
      <c r="Z556" s="17"/>
      <c r="AA556" s="17"/>
      <c r="AB556" s="17"/>
      <c r="AC556" s="17"/>
    </row>
    <row r="557" spans="2:29" s="14" customFormat="1">
      <c r="B557" s="15"/>
      <c r="C557" s="15"/>
      <c r="E557" s="15"/>
      <c r="F557" s="15"/>
      <c r="G557" s="17"/>
      <c r="H557" s="17"/>
      <c r="I557" s="17"/>
      <c r="J557" s="17"/>
      <c r="K557" s="17"/>
      <c r="L557" s="17"/>
      <c r="M557" s="17"/>
      <c r="N557" s="17"/>
      <c r="O557" s="17"/>
      <c r="P557" s="17"/>
      <c r="Q557" s="17"/>
      <c r="R557" s="17"/>
      <c r="S557" s="17"/>
      <c r="T557" s="17"/>
      <c r="U557" s="17"/>
      <c r="V557" s="17"/>
      <c r="W557" s="17"/>
      <c r="X557" s="17"/>
      <c r="Y557" s="17"/>
      <c r="Z557" s="17"/>
      <c r="AA557" s="17"/>
      <c r="AB557" s="17"/>
      <c r="AC557" s="17"/>
    </row>
    <row r="558" spans="2:29" s="14" customFormat="1">
      <c r="B558" s="15"/>
      <c r="C558" s="15"/>
      <c r="E558" s="15"/>
      <c r="F558" s="15"/>
      <c r="G558" s="17"/>
      <c r="H558" s="17"/>
      <c r="I558" s="17"/>
      <c r="J558" s="17"/>
      <c r="K558" s="17"/>
      <c r="L558" s="17"/>
      <c r="M558" s="17"/>
      <c r="N558" s="17"/>
      <c r="O558" s="17"/>
      <c r="P558" s="17"/>
      <c r="Q558" s="17"/>
      <c r="R558" s="17"/>
      <c r="S558" s="17"/>
      <c r="T558" s="17"/>
      <c r="U558" s="17"/>
      <c r="V558" s="17"/>
      <c r="W558" s="17"/>
      <c r="X558" s="17"/>
      <c r="Y558" s="17"/>
      <c r="Z558" s="17"/>
      <c r="AA558" s="17"/>
      <c r="AB558" s="17"/>
      <c r="AC558" s="17"/>
    </row>
    <row r="559" spans="2:29" s="14" customFormat="1">
      <c r="B559" s="15"/>
      <c r="C559" s="15"/>
      <c r="E559" s="15"/>
      <c r="F559" s="15"/>
      <c r="G559" s="17"/>
      <c r="H559" s="17"/>
      <c r="I559" s="17"/>
      <c r="J559" s="17"/>
      <c r="K559" s="17"/>
      <c r="L559" s="17"/>
      <c r="M559" s="17"/>
      <c r="N559" s="17"/>
      <c r="O559" s="17"/>
      <c r="P559" s="17"/>
      <c r="Q559" s="17"/>
      <c r="R559" s="17"/>
      <c r="S559" s="17"/>
      <c r="T559" s="17"/>
      <c r="U559" s="17"/>
      <c r="V559" s="17"/>
      <c r="W559" s="17"/>
      <c r="X559" s="17"/>
      <c r="Y559" s="17"/>
      <c r="Z559" s="17"/>
      <c r="AA559" s="17"/>
      <c r="AB559" s="17"/>
      <c r="AC559" s="17"/>
    </row>
    <row r="560" spans="2:29" s="14" customFormat="1">
      <c r="B560" s="15"/>
      <c r="C560" s="15"/>
      <c r="E560" s="15"/>
      <c r="F560" s="15"/>
      <c r="G560" s="17"/>
      <c r="H560" s="17"/>
      <c r="I560" s="17"/>
      <c r="J560" s="17"/>
      <c r="K560" s="17"/>
      <c r="L560" s="17"/>
      <c r="M560" s="17"/>
      <c r="N560" s="17"/>
      <c r="O560" s="17"/>
      <c r="P560" s="17"/>
      <c r="Q560" s="17"/>
      <c r="R560" s="17"/>
      <c r="S560" s="17"/>
      <c r="T560" s="17"/>
      <c r="U560" s="17"/>
      <c r="V560" s="17"/>
      <c r="W560" s="17"/>
      <c r="X560" s="17"/>
      <c r="Y560" s="17"/>
      <c r="Z560" s="17"/>
      <c r="AA560" s="17"/>
      <c r="AB560" s="17"/>
      <c r="AC560" s="17"/>
    </row>
    <row r="561" spans="2:29" s="14" customFormat="1">
      <c r="B561" s="15"/>
      <c r="C561" s="15"/>
      <c r="E561" s="15"/>
      <c r="F561" s="15"/>
      <c r="G561" s="17"/>
      <c r="H561" s="17"/>
      <c r="I561" s="17"/>
      <c r="J561" s="17"/>
      <c r="K561" s="17"/>
      <c r="L561" s="17"/>
      <c r="M561" s="17"/>
      <c r="N561" s="17"/>
      <c r="O561" s="17"/>
      <c r="P561" s="17"/>
      <c r="Q561" s="17"/>
      <c r="R561" s="17"/>
      <c r="S561" s="17"/>
      <c r="T561" s="17"/>
      <c r="U561" s="17"/>
      <c r="V561" s="17"/>
      <c r="W561" s="17"/>
      <c r="X561" s="17"/>
      <c r="Y561" s="17"/>
      <c r="Z561" s="17"/>
      <c r="AA561" s="17"/>
      <c r="AB561" s="17"/>
      <c r="AC561" s="17"/>
    </row>
    <row r="562" spans="2:29" s="14" customFormat="1">
      <c r="B562" s="15"/>
      <c r="C562" s="15"/>
      <c r="E562" s="15"/>
      <c r="F562" s="15"/>
      <c r="G562" s="17"/>
      <c r="H562" s="17"/>
      <c r="I562" s="17"/>
      <c r="J562" s="17"/>
      <c r="K562" s="17"/>
      <c r="L562" s="17"/>
      <c r="M562" s="17"/>
      <c r="N562" s="17"/>
      <c r="O562" s="17"/>
      <c r="P562" s="17"/>
      <c r="Q562" s="17"/>
      <c r="R562" s="17"/>
      <c r="S562" s="17"/>
      <c r="T562" s="17"/>
      <c r="U562" s="17"/>
      <c r="V562" s="17"/>
      <c r="W562" s="17"/>
      <c r="X562" s="17"/>
      <c r="Y562" s="17"/>
      <c r="Z562" s="17"/>
      <c r="AA562" s="17"/>
      <c r="AB562" s="17"/>
      <c r="AC562" s="17"/>
    </row>
    <row r="563" spans="2:29" s="14" customFormat="1">
      <c r="B563" s="15"/>
      <c r="C563" s="15"/>
      <c r="E563" s="15"/>
      <c r="F563" s="15"/>
      <c r="G563" s="17"/>
      <c r="H563" s="17"/>
      <c r="I563" s="17"/>
      <c r="J563" s="17"/>
      <c r="K563" s="17"/>
      <c r="L563" s="17"/>
      <c r="M563" s="17"/>
      <c r="N563" s="17"/>
      <c r="O563" s="17"/>
      <c r="P563" s="17"/>
      <c r="Q563" s="17"/>
      <c r="R563" s="17"/>
      <c r="S563" s="17"/>
      <c r="T563" s="17"/>
      <c r="U563" s="17"/>
      <c r="V563" s="17"/>
      <c r="W563" s="17"/>
      <c r="X563" s="17"/>
      <c r="Y563" s="17"/>
      <c r="Z563" s="17"/>
      <c r="AA563" s="17"/>
      <c r="AB563" s="17"/>
      <c r="AC563" s="17"/>
    </row>
    <row r="564" spans="2:29" s="14" customFormat="1">
      <c r="B564" s="15"/>
      <c r="C564" s="15"/>
      <c r="E564" s="15"/>
      <c r="F564" s="15"/>
      <c r="G564" s="17"/>
      <c r="H564" s="17"/>
      <c r="I564" s="17"/>
      <c r="J564" s="17"/>
      <c r="K564" s="17"/>
      <c r="L564" s="17"/>
      <c r="M564" s="17"/>
      <c r="N564" s="17"/>
      <c r="O564" s="17"/>
      <c r="P564" s="17"/>
      <c r="Q564" s="17"/>
      <c r="R564" s="17"/>
      <c r="S564" s="17"/>
      <c r="T564" s="17"/>
      <c r="U564" s="17"/>
      <c r="V564" s="17"/>
      <c r="W564" s="17"/>
      <c r="X564" s="17"/>
      <c r="Y564" s="17"/>
      <c r="Z564" s="17"/>
      <c r="AA564" s="17"/>
      <c r="AB564" s="17"/>
      <c r="AC564" s="17"/>
    </row>
    <row r="565" spans="2:29" s="14" customFormat="1">
      <c r="B565" s="15"/>
      <c r="C565" s="15"/>
      <c r="E565" s="15"/>
      <c r="F565" s="15"/>
      <c r="G565" s="17"/>
      <c r="H565" s="17"/>
      <c r="I565" s="17"/>
      <c r="J565" s="17"/>
      <c r="K565" s="17"/>
      <c r="L565" s="17"/>
      <c r="M565" s="17"/>
      <c r="N565" s="17"/>
      <c r="O565" s="17"/>
      <c r="P565" s="17"/>
      <c r="Q565" s="17"/>
      <c r="R565" s="17"/>
      <c r="S565" s="17"/>
      <c r="T565" s="17"/>
      <c r="U565" s="17"/>
      <c r="V565" s="17"/>
      <c r="W565" s="17"/>
      <c r="X565" s="17"/>
      <c r="Y565" s="17"/>
      <c r="Z565" s="17"/>
      <c r="AA565" s="17"/>
      <c r="AB565" s="17"/>
      <c r="AC565" s="17"/>
    </row>
    <row r="566" spans="2:29" s="14" customFormat="1">
      <c r="B566" s="15"/>
      <c r="C566" s="15"/>
      <c r="E566" s="15"/>
      <c r="F566" s="15"/>
      <c r="G566" s="17"/>
      <c r="H566" s="17"/>
      <c r="I566" s="17"/>
      <c r="J566" s="17"/>
      <c r="K566" s="17"/>
      <c r="L566" s="17"/>
      <c r="M566" s="17"/>
      <c r="N566" s="17"/>
      <c r="O566" s="17"/>
      <c r="P566" s="17"/>
      <c r="Q566" s="17"/>
      <c r="R566" s="17"/>
      <c r="S566" s="17"/>
      <c r="T566" s="17"/>
      <c r="U566" s="17"/>
      <c r="V566" s="17"/>
      <c r="W566" s="17"/>
      <c r="X566" s="17"/>
      <c r="Y566" s="17"/>
      <c r="Z566" s="17"/>
      <c r="AA566" s="17"/>
      <c r="AB566" s="17"/>
      <c r="AC566" s="17"/>
    </row>
    <row r="567" spans="2:29" s="14" customFormat="1">
      <c r="B567" s="15"/>
      <c r="C567" s="15"/>
      <c r="E567" s="15"/>
      <c r="F567" s="15"/>
      <c r="G567" s="17"/>
      <c r="H567" s="17"/>
      <c r="I567" s="17"/>
      <c r="J567" s="17"/>
      <c r="K567" s="17"/>
      <c r="L567" s="17"/>
      <c r="M567" s="17"/>
      <c r="N567" s="17"/>
      <c r="O567" s="17"/>
      <c r="P567" s="17"/>
      <c r="Q567" s="17"/>
      <c r="R567" s="17"/>
      <c r="S567" s="17"/>
      <c r="T567" s="17"/>
      <c r="U567" s="17"/>
      <c r="V567" s="17"/>
      <c r="W567" s="17"/>
      <c r="X567" s="17"/>
      <c r="Y567" s="17"/>
      <c r="Z567" s="17"/>
      <c r="AA567" s="17"/>
      <c r="AB567" s="17"/>
      <c r="AC567" s="17"/>
    </row>
    <row r="568" spans="2:29" s="14" customFormat="1">
      <c r="B568" s="15"/>
      <c r="C568" s="15"/>
      <c r="E568" s="15"/>
      <c r="F568" s="15"/>
      <c r="G568" s="17"/>
      <c r="H568" s="17"/>
      <c r="I568" s="17"/>
      <c r="J568" s="17"/>
      <c r="K568" s="17"/>
      <c r="L568" s="17"/>
      <c r="M568" s="17"/>
      <c r="N568" s="17"/>
      <c r="O568" s="17"/>
      <c r="P568" s="17"/>
      <c r="Q568" s="17"/>
      <c r="R568" s="17"/>
      <c r="S568" s="17"/>
      <c r="T568" s="17"/>
      <c r="U568" s="17"/>
      <c r="V568" s="17"/>
      <c r="W568" s="17"/>
      <c r="X568" s="17"/>
      <c r="Y568" s="17"/>
      <c r="Z568" s="17"/>
      <c r="AA568" s="17"/>
      <c r="AB568" s="17"/>
      <c r="AC568" s="17"/>
    </row>
    <row r="569" spans="2:29" s="14" customFormat="1">
      <c r="B569" s="15"/>
      <c r="C569" s="15"/>
      <c r="E569" s="15"/>
      <c r="F569" s="15"/>
      <c r="G569" s="17"/>
      <c r="H569" s="17"/>
      <c r="I569" s="17"/>
      <c r="J569" s="17"/>
      <c r="K569" s="17"/>
      <c r="L569" s="17"/>
      <c r="M569" s="17"/>
      <c r="N569" s="17"/>
      <c r="O569" s="17"/>
      <c r="P569" s="17"/>
      <c r="Q569" s="17"/>
      <c r="R569" s="17"/>
      <c r="S569" s="17"/>
      <c r="T569" s="17"/>
      <c r="U569" s="17"/>
      <c r="V569" s="17"/>
      <c r="W569" s="17"/>
      <c r="X569" s="17"/>
      <c r="Y569" s="17"/>
      <c r="Z569" s="17"/>
      <c r="AA569" s="17"/>
      <c r="AB569" s="17"/>
      <c r="AC569" s="17"/>
    </row>
    <row r="570" spans="2:29" s="14" customFormat="1">
      <c r="B570" s="15"/>
      <c r="C570" s="15"/>
      <c r="E570" s="15"/>
      <c r="F570" s="15"/>
      <c r="G570" s="17"/>
      <c r="H570" s="17"/>
      <c r="I570" s="17"/>
      <c r="J570" s="17"/>
      <c r="K570" s="17"/>
      <c r="L570" s="17"/>
      <c r="M570" s="17"/>
      <c r="N570" s="17"/>
      <c r="O570" s="17"/>
      <c r="P570" s="17"/>
      <c r="Q570" s="17"/>
      <c r="R570" s="17"/>
      <c r="S570" s="17"/>
      <c r="T570" s="17"/>
      <c r="U570" s="17"/>
      <c r="V570" s="17"/>
      <c r="W570" s="17"/>
      <c r="X570" s="17"/>
      <c r="Y570" s="17"/>
      <c r="Z570" s="17"/>
      <c r="AA570" s="17"/>
      <c r="AB570" s="17"/>
      <c r="AC570" s="17"/>
    </row>
    <row r="571" spans="2:29" s="14" customFormat="1">
      <c r="B571" s="15"/>
      <c r="C571" s="15"/>
      <c r="E571" s="15"/>
      <c r="F571" s="15"/>
      <c r="G571" s="17"/>
      <c r="H571" s="17"/>
      <c r="I571" s="17"/>
      <c r="J571" s="17"/>
      <c r="K571" s="17"/>
      <c r="L571" s="17"/>
      <c r="M571" s="17"/>
      <c r="N571" s="17"/>
      <c r="O571" s="17"/>
      <c r="P571" s="17"/>
      <c r="Q571" s="17"/>
      <c r="R571" s="17"/>
      <c r="S571" s="17"/>
      <c r="T571" s="17"/>
      <c r="U571" s="17"/>
      <c r="V571" s="17"/>
      <c r="W571" s="17"/>
      <c r="X571" s="17"/>
      <c r="Y571" s="17"/>
      <c r="Z571" s="17"/>
      <c r="AA571" s="17"/>
      <c r="AB571" s="17"/>
      <c r="AC571" s="17"/>
    </row>
    <row r="572" spans="2:29" s="14" customFormat="1">
      <c r="B572" s="15"/>
      <c r="C572" s="15"/>
      <c r="E572" s="15"/>
      <c r="F572" s="15"/>
      <c r="G572" s="17"/>
      <c r="H572" s="17"/>
      <c r="I572" s="17"/>
      <c r="J572" s="17"/>
      <c r="K572" s="17"/>
      <c r="L572" s="17"/>
      <c r="M572" s="17"/>
      <c r="N572" s="17"/>
      <c r="O572" s="17"/>
      <c r="P572" s="17"/>
      <c r="Q572" s="17"/>
      <c r="R572" s="17"/>
      <c r="S572" s="17"/>
      <c r="T572" s="17"/>
      <c r="U572" s="17"/>
      <c r="V572" s="17"/>
      <c r="W572" s="17"/>
      <c r="X572" s="17"/>
      <c r="Y572" s="17"/>
      <c r="Z572" s="17"/>
      <c r="AA572" s="17"/>
      <c r="AB572" s="17"/>
      <c r="AC572" s="17"/>
    </row>
    <row r="573" spans="2:29" s="14" customFormat="1">
      <c r="B573" s="15"/>
      <c r="C573" s="15"/>
      <c r="E573" s="15"/>
      <c r="F573" s="15"/>
      <c r="G573" s="17"/>
      <c r="H573" s="17"/>
      <c r="I573" s="17"/>
      <c r="J573" s="17"/>
      <c r="K573" s="17"/>
      <c r="L573" s="17"/>
      <c r="M573" s="17"/>
      <c r="N573" s="17"/>
      <c r="O573" s="17"/>
      <c r="P573" s="17"/>
      <c r="Q573" s="17"/>
      <c r="R573" s="17"/>
      <c r="S573" s="17"/>
      <c r="T573" s="17"/>
      <c r="U573" s="17"/>
      <c r="V573" s="17"/>
      <c r="W573" s="17"/>
      <c r="X573" s="17"/>
      <c r="Y573" s="17"/>
      <c r="Z573" s="17"/>
      <c r="AA573" s="17"/>
      <c r="AB573" s="17"/>
      <c r="AC573" s="17"/>
    </row>
    <row r="574" spans="2:29" s="14" customFormat="1">
      <c r="B574" s="15"/>
      <c r="C574" s="15"/>
      <c r="E574" s="15"/>
      <c r="F574" s="15"/>
      <c r="G574" s="17"/>
      <c r="H574" s="17"/>
      <c r="I574" s="17"/>
      <c r="J574" s="17"/>
      <c r="K574" s="17"/>
      <c r="L574" s="17"/>
      <c r="M574" s="17"/>
      <c r="N574" s="17"/>
      <c r="O574" s="17"/>
      <c r="P574" s="17"/>
      <c r="Q574" s="17"/>
      <c r="R574" s="17"/>
      <c r="S574" s="17"/>
      <c r="T574" s="17"/>
      <c r="U574" s="17"/>
      <c r="V574" s="17"/>
      <c r="W574" s="17"/>
      <c r="X574" s="17"/>
      <c r="Y574" s="17"/>
      <c r="Z574" s="17"/>
      <c r="AA574" s="17"/>
      <c r="AB574" s="17"/>
      <c r="AC574" s="17"/>
    </row>
    <row r="575" spans="2:29" s="14" customFormat="1">
      <c r="B575" s="15"/>
      <c r="C575" s="15"/>
      <c r="E575" s="15"/>
      <c r="F575" s="15"/>
      <c r="G575" s="17"/>
      <c r="H575" s="17"/>
      <c r="I575" s="17"/>
      <c r="J575" s="17"/>
      <c r="K575" s="17"/>
      <c r="L575" s="17"/>
      <c r="M575" s="17"/>
      <c r="N575" s="17"/>
      <c r="O575" s="17"/>
      <c r="P575" s="17"/>
      <c r="Q575" s="17"/>
      <c r="R575" s="17"/>
      <c r="S575" s="17"/>
      <c r="T575" s="17"/>
      <c r="U575" s="17"/>
      <c r="V575" s="17"/>
      <c r="W575" s="17"/>
      <c r="X575" s="17"/>
      <c r="Y575" s="17"/>
      <c r="Z575" s="17"/>
      <c r="AA575" s="17"/>
      <c r="AB575" s="17"/>
      <c r="AC575" s="17"/>
    </row>
    <row r="576" spans="2:29" s="14" customFormat="1">
      <c r="B576" s="15"/>
      <c r="C576" s="15"/>
      <c r="E576" s="15"/>
      <c r="F576" s="15"/>
      <c r="G576" s="17"/>
      <c r="H576" s="17"/>
      <c r="I576" s="17"/>
      <c r="J576" s="17"/>
      <c r="K576" s="17"/>
      <c r="L576" s="17"/>
      <c r="M576" s="17"/>
      <c r="N576" s="17"/>
      <c r="O576" s="17"/>
      <c r="P576" s="17"/>
      <c r="Q576" s="17"/>
      <c r="R576" s="17"/>
      <c r="S576" s="17"/>
      <c r="T576" s="17"/>
      <c r="U576" s="17"/>
      <c r="V576" s="17"/>
      <c r="W576" s="17"/>
      <c r="X576" s="17"/>
      <c r="Y576" s="17"/>
      <c r="Z576" s="17"/>
      <c r="AA576" s="17"/>
      <c r="AB576" s="17"/>
      <c r="AC576" s="17"/>
    </row>
    <row r="577" spans="2:29" s="14" customFormat="1">
      <c r="B577" s="15"/>
      <c r="C577" s="15"/>
      <c r="E577" s="15"/>
      <c r="F577" s="15"/>
      <c r="G577" s="17"/>
      <c r="H577" s="17"/>
      <c r="I577" s="17"/>
      <c r="J577" s="17"/>
      <c r="K577" s="17"/>
      <c r="L577" s="17"/>
      <c r="M577" s="17"/>
      <c r="N577" s="17"/>
      <c r="O577" s="17"/>
      <c r="P577" s="17"/>
      <c r="Q577" s="17"/>
      <c r="R577" s="17"/>
      <c r="S577" s="17"/>
      <c r="T577" s="17"/>
      <c r="U577" s="17"/>
      <c r="V577" s="17"/>
      <c r="W577" s="17"/>
      <c r="X577" s="17"/>
      <c r="Y577" s="17"/>
      <c r="Z577" s="17"/>
      <c r="AA577" s="17"/>
      <c r="AB577" s="17"/>
      <c r="AC577" s="17"/>
    </row>
    <row r="578" spans="2:29" s="14" customFormat="1">
      <c r="B578" s="15"/>
      <c r="C578" s="15"/>
      <c r="E578" s="15"/>
      <c r="F578" s="15"/>
      <c r="G578" s="17"/>
      <c r="H578" s="17"/>
      <c r="I578" s="17"/>
      <c r="J578" s="17"/>
      <c r="K578" s="17"/>
      <c r="L578" s="17"/>
      <c r="M578" s="17"/>
      <c r="N578" s="17"/>
      <c r="O578" s="17"/>
      <c r="P578" s="17"/>
      <c r="Q578" s="17"/>
      <c r="R578" s="17"/>
      <c r="S578" s="17"/>
      <c r="T578" s="17"/>
      <c r="U578" s="17"/>
      <c r="V578" s="17"/>
      <c r="W578" s="17"/>
      <c r="X578" s="17"/>
      <c r="Y578" s="17"/>
      <c r="Z578" s="17"/>
      <c r="AA578" s="17"/>
      <c r="AB578" s="17"/>
      <c r="AC578" s="17"/>
    </row>
    <row r="579" spans="2:29" s="14" customFormat="1">
      <c r="B579" s="15"/>
      <c r="C579" s="15"/>
      <c r="E579" s="15"/>
      <c r="F579" s="15"/>
      <c r="G579" s="17"/>
      <c r="H579" s="17"/>
      <c r="I579" s="17"/>
      <c r="J579" s="17"/>
      <c r="K579" s="17"/>
      <c r="L579" s="17"/>
      <c r="M579" s="17"/>
      <c r="N579" s="17"/>
      <c r="O579" s="17"/>
      <c r="P579" s="17"/>
      <c r="Q579" s="17"/>
      <c r="R579" s="17"/>
      <c r="S579" s="17"/>
      <c r="T579" s="17"/>
      <c r="U579" s="17"/>
      <c r="V579" s="17"/>
      <c r="W579" s="17"/>
      <c r="X579" s="17"/>
      <c r="Y579" s="17"/>
      <c r="Z579" s="17"/>
      <c r="AA579" s="17"/>
      <c r="AB579" s="17"/>
      <c r="AC579" s="17"/>
    </row>
    <row r="580" spans="2:29" s="14" customFormat="1">
      <c r="B580" s="15"/>
      <c r="C580" s="15"/>
      <c r="E580" s="15"/>
      <c r="F580" s="15"/>
      <c r="G580" s="17"/>
      <c r="H580" s="17"/>
      <c r="I580" s="17"/>
      <c r="J580" s="17"/>
      <c r="K580" s="17"/>
      <c r="L580" s="17"/>
      <c r="M580" s="17"/>
      <c r="N580" s="17"/>
      <c r="O580" s="17"/>
      <c r="P580" s="17"/>
      <c r="Q580" s="17"/>
      <c r="R580" s="17"/>
      <c r="S580" s="17"/>
      <c r="T580" s="17"/>
      <c r="U580" s="17"/>
      <c r="V580" s="17"/>
      <c r="W580" s="17"/>
      <c r="X580" s="17"/>
      <c r="Y580" s="17"/>
      <c r="Z580" s="17"/>
      <c r="AA580" s="17"/>
      <c r="AB580" s="17"/>
      <c r="AC580" s="17"/>
    </row>
    <row r="581" spans="2:29" s="14" customFormat="1">
      <c r="B581" s="15"/>
      <c r="C581" s="15"/>
      <c r="E581" s="15"/>
      <c r="F581" s="15"/>
      <c r="G581" s="17"/>
      <c r="H581" s="17"/>
      <c r="I581" s="17"/>
      <c r="J581" s="17"/>
      <c r="K581" s="17"/>
      <c r="L581" s="17"/>
      <c r="M581" s="17"/>
      <c r="N581" s="17"/>
      <c r="O581" s="17"/>
      <c r="P581" s="17"/>
      <c r="Q581" s="17"/>
      <c r="R581" s="17"/>
      <c r="S581" s="17"/>
      <c r="T581" s="17"/>
      <c r="U581" s="17"/>
      <c r="V581" s="17"/>
      <c r="W581" s="17"/>
      <c r="X581" s="17"/>
      <c r="Y581" s="17"/>
      <c r="Z581" s="17"/>
      <c r="AA581" s="17"/>
      <c r="AB581" s="17"/>
      <c r="AC581" s="17"/>
    </row>
    <row r="582" spans="2:29" s="14" customFormat="1">
      <c r="B582" s="15"/>
      <c r="C582" s="15"/>
      <c r="E582" s="15"/>
      <c r="F582" s="15"/>
      <c r="G582" s="17"/>
      <c r="H582" s="17"/>
      <c r="I582" s="17"/>
      <c r="J582" s="17"/>
      <c r="K582" s="17"/>
      <c r="L582" s="17"/>
      <c r="M582" s="17"/>
      <c r="N582" s="17"/>
      <c r="O582" s="17"/>
      <c r="P582" s="17"/>
      <c r="Q582" s="17"/>
      <c r="R582" s="17"/>
      <c r="S582" s="17"/>
      <c r="T582" s="17"/>
      <c r="U582" s="17"/>
      <c r="V582" s="17"/>
      <c r="W582" s="17"/>
      <c r="X582" s="17"/>
      <c r="Y582" s="17"/>
      <c r="Z582" s="17"/>
      <c r="AA582" s="17"/>
      <c r="AB582" s="17"/>
      <c r="AC582" s="17"/>
    </row>
    <row r="583" spans="2:29" s="14" customFormat="1">
      <c r="B583" s="15"/>
      <c r="C583" s="15"/>
      <c r="E583" s="15"/>
      <c r="F583" s="15"/>
      <c r="G583" s="17"/>
      <c r="H583" s="17"/>
      <c r="I583" s="17"/>
      <c r="J583" s="17"/>
      <c r="K583" s="17"/>
      <c r="L583" s="17"/>
      <c r="M583" s="17"/>
      <c r="N583" s="17"/>
      <c r="O583" s="17"/>
      <c r="P583" s="17"/>
      <c r="Q583" s="17"/>
      <c r="R583" s="17"/>
      <c r="S583" s="17"/>
      <c r="T583" s="17"/>
      <c r="U583" s="17"/>
      <c r="V583" s="17"/>
      <c r="W583" s="17"/>
      <c r="X583" s="17"/>
      <c r="Y583" s="17"/>
      <c r="Z583" s="17"/>
      <c r="AA583" s="17"/>
      <c r="AB583" s="17"/>
      <c r="AC583" s="17"/>
    </row>
    <row r="584" spans="2:29" s="14" customFormat="1">
      <c r="B584" s="15"/>
      <c r="C584" s="15"/>
      <c r="E584" s="15"/>
      <c r="F584" s="15"/>
      <c r="G584" s="17"/>
      <c r="H584" s="17"/>
      <c r="I584" s="17"/>
      <c r="J584" s="17"/>
      <c r="K584" s="17"/>
      <c r="L584" s="17"/>
      <c r="M584" s="17"/>
      <c r="N584" s="17"/>
      <c r="O584" s="17"/>
      <c r="P584" s="17"/>
      <c r="Q584" s="17"/>
      <c r="R584" s="17"/>
      <c r="S584" s="17"/>
      <c r="T584" s="17"/>
      <c r="U584" s="17"/>
      <c r="V584" s="17"/>
      <c r="W584" s="17"/>
      <c r="X584" s="17"/>
      <c r="Y584" s="17"/>
      <c r="Z584" s="17"/>
      <c r="AA584" s="17"/>
      <c r="AB584" s="17"/>
      <c r="AC584" s="17"/>
    </row>
    <row r="585" spans="2:29" s="14" customFormat="1">
      <c r="B585" s="15"/>
      <c r="C585" s="15"/>
      <c r="E585" s="15"/>
      <c r="F585" s="15"/>
      <c r="G585" s="17"/>
      <c r="H585" s="17"/>
      <c r="I585" s="17"/>
      <c r="J585" s="17"/>
      <c r="K585" s="17"/>
      <c r="L585" s="17"/>
      <c r="M585" s="17"/>
      <c r="N585" s="17"/>
      <c r="O585" s="17"/>
      <c r="P585" s="17"/>
      <c r="Q585" s="17"/>
      <c r="R585" s="17"/>
      <c r="S585" s="17"/>
      <c r="T585" s="17"/>
      <c r="U585" s="17"/>
      <c r="V585" s="17"/>
      <c r="W585" s="17"/>
      <c r="X585" s="17"/>
      <c r="Y585" s="17"/>
      <c r="Z585" s="17"/>
      <c r="AA585" s="17"/>
      <c r="AB585" s="17"/>
      <c r="AC585" s="17"/>
    </row>
    <row r="586" spans="2:29" s="14" customFormat="1">
      <c r="B586" s="15"/>
      <c r="C586" s="15"/>
      <c r="E586" s="15"/>
      <c r="F586" s="15"/>
      <c r="G586" s="17"/>
      <c r="H586" s="17"/>
      <c r="I586" s="17"/>
      <c r="J586" s="17"/>
      <c r="K586" s="17"/>
      <c r="L586" s="17"/>
      <c r="M586" s="17"/>
      <c r="N586" s="17"/>
      <c r="O586" s="17"/>
      <c r="P586" s="17"/>
      <c r="Q586" s="17"/>
      <c r="R586" s="17"/>
      <c r="S586" s="17"/>
      <c r="T586" s="17"/>
      <c r="U586" s="17"/>
      <c r="V586" s="17"/>
      <c r="W586" s="17"/>
      <c r="X586" s="17"/>
      <c r="Y586" s="17"/>
      <c r="Z586" s="17"/>
      <c r="AA586" s="17"/>
      <c r="AB586" s="17"/>
      <c r="AC586" s="17"/>
    </row>
    <row r="587" spans="2:29" s="14" customFormat="1">
      <c r="B587" s="15"/>
      <c r="C587" s="15"/>
      <c r="E587" s="15"/>
      <c r="F587" s="15"/>
      <c r="G587" s="17"/>
      <c r="H587" s="17"/>
      <c r="I587" s="17"/>
      <c r="J587" s="17"/>
      <c r="K587" s="17"/>
      <c r="L587" s="17"/>
      <c r="M587" s="17"/>
      <c r="N587" s="17"/>
      <c r="O587" s="17"/>
      <c r="P587" s="17"/>
      <c r="Q587" s="17"/>
      <c r="R587" s="17"/>
      <c r="S587" s="17"/>
      <c r="T587" s="17"/>
      <c r="U587" s="17"/>
      <c r="V587" s="17"/>
      <c r="W587" s="17"/>
      <c r="X587" s="17"/>
      <c r="Y587" s="17"/>
      <c r="Z587" s="17"/>
      <c r="AA587" s="17"/>
      <c r="AB587" s="17"/>
      <c r="AC587" s="17"/>
    </row>
    <row r="588" spans="2:29" s="14" customFormat="1">
      <c r="B588" s="15"/>
      <c r="C588" s="15"/>
      <c r="E588" s="15"/>
      <c r="F588" s="15"/>
      <c r="G588" s="17"/>
      <c r="H588" s="17"/>
      <c r="I588" s="17"/>
      <c r="J588" s="17"/>
      <c r="K588" s="17"/>
      <c r="L588" s="17"/>
      <c r="M588" s="17"/>
      <c r="N588" s="17"/>
      <c r="O588" s="17"/>
      <c r="P588" s="17"/>
      <c r="Q588" s="17"/>
      <c r="R588" s="17"/>
      <c r="S588" s="17"/>
      <c r="T588" s="17"/>
      <c r="U588" s="17"/>
      <c r="V588" s="17"/>
      <c r="W588" s="17"/>
      <c r="X588" s="17"/>
      <c r="Y588" s="17"/>
      <c r="Z588" s="17"/>
      <c r="AA588" s="17"/>
      <c r="AB588" s="17"/>
      <c r="AC588" s="17"/>
    </row>
    <row r="589" spans="2:29" s="14" customFormat="1">
      <c r="B589" s="15"/>
      <c r="C589" s="15"/>
      <c r="E589" s="15"/>
      <c r="F589" s="15"/>
      <c r="G589" s="17"/>
      <c r="H589" s="17"/>
      <c r="I589" s="17"/>
      <c r="J589" s="17"/>
      <c r="K589" s="17"/>
      <c r="L589" s="17"/>
      <c r="M589" s="17"/>
      <c r="N589" s="17"/>
      <c r="O589" s="17"/>
      <c r="P589" s="17"/>
      <c r="Q589" s="17"/>
      <c r="R589" s="17"/>
      <c r="S589" s="17"/>
      <c r="T589" s="17"/>
      <c r="U589" s="17"/>
      <c r="V589" s="17"/>
      <c r="W589" s="17"/>
      <c r="X589" s="17"/>
      <c r="Y589" s="17"/>
      <c r="Z589" s="17"/>
      <c r="AA589" s="17"/>
      <c r="AB589" s="17"/>
      <c r="AC589" s="17"/>
    </row>
    <row r="590" spans="2:29" s="14" customFormat="1">
      <c r="B590" s="15"/>
      <c r="C590" s="15"/>
      <c r="E590" s="15"/>
      <c r="F590" s="15"/>
      <c r="G590" s="17"/>
      <c r="H590" s="17"/>
      <c r="I590" s="17"/>
      <c r="J590" s="17"/>
      <c r="K590" s="17"/>
      <c r="L590" s="17"/>
      <c r="M590" s="17"/>
      <c r="N590" s="17"/>
      <c r="O590" s="17"/>
      <c r="P590" s="17"/>
      <c r="Q590" s="17"/>
      <c r="R590" s="17"/>
      <c r="S590" s="17"/>
      <c r="T590" s="17"/>
      <c r="U590" s="17"/>
      <c r="V590" s="17"/>
      <c r="W590" s="17"/>
      <c r="X590" s="17"/>
      <c r="Y590" s="17"/>
      <c r="Z590" s="17"/>
      <c r="AA590" s="17"/>
      <c r="AB590" s="17"/>
      <c r="AC590" s="17"/>
    </row>
    <row r="591" spans="2:29" s="14" customFormat="1">
      <c r="B591" s="15"/>
      <c r="C591" s="15"/>
      <c r="E591" s="15"/>
      <c r="F591" s="15"/>
      <c r="G591" s="17"/>
      <c r="H591" s="17"/>
      <c r="I591" s="17"/>
      <c r="J591" s="17"/>
      <c r="K591" s="17"/>
      <c r="L591" s="17"/>
      <c r="M591" s="17"/>
      <c r="N591" s="17"/>
      <c r="O591" s="17"/>
      <c r="P591" s="17"/>
      <c r="Q591" s="17"/>
      <c r="R591" s="17"/>
      <c r="S591" s="17"/>
      <c r="T591" s="17"/>
      <c r="U591" s="17"/>
      <c r="V591" s="17"/>
      <c r="W591" s="17"/>
      <c r="X591" s="17"/>
      <c r="Y591" s="17"/>
      <c r="Z591" s="17"/>
      <c r="AA591" s="17"/>
      <c r="AB591" s="17"/>
      <c r="AC591" s="17"/>
    </row>
    <row r="592" spans="2:29" s="14" customFormat="1">
      <c r="B592" s="15"/>
      <c r="C592" s="15"/>
      <c r="E592" s="15"/>
      <c r="F592" s="15"/>
      <c r="G592" s="17"/>
      <c r="H592" s="17"/>
      <c r="I592" s="17"/>
      <c r="J592" s="17"/>
      <c r="K592" s="17"/>
      <c r="L592" s="17"/>
      <c r="M592" s="17"/>
      <c r="N592" s="17"/>
      <c r="O592" s="17"/>
      <c r="P592" s="17"/>
      <c r="Q592" s="17"/>
      <c r="R592" s="17"/>
      <c r="S592" s="17"/>
      <c r="T592" s="17"/>
      <c r="U592" s="17"/>
      <c r="V592" s="17"/>
      <c r="W592" s="17"/>
      <c r="X592" s="17"/>
      <c r="Y592" s="17"/>
      <c r="Z592" s="17"/>
      <c r="AA592" s="17"/>
      <c r="AB592" s="17"/>
      <c r="AC592" s="17"/>
    </row>
    <row r="593" spans="2:29" s="14" customFormat="1">
      <c r="B593" s="15"/>
      <c r="C593" s="15"/>
      <c r="E593" s="15"/>
      <c r="F593" s="15"/>
      <c r="G593" s="17"/>
      <c r="H593" s="17"/>
      <c r="I593" s="17"/>
      <c r="J593" s="17"/>
      <c r="K593" s="17"/>
      <c r="L593" s="17"/>
      <c r="M593" s="17"/>
      <c r="N593" s="17"/>
      <c r="O593" s="17"/>
      <c r="P593" s="17"/>
      <c r="Q593" s="17"/>
      <c r="R593" s="17"/>
      <c r="S593" s="17"/>
      <c r="T593" s="17"/>
      <c r="U593" s="17"/>
      <c r="V593" s="17"/>
      <c r="W593" s="17"/>
      <c r="X593" s="17"/>
      <c r="Y593" s="17"/>
      <c r="Z593" s="17"/>
      <c r="AA593" s="17"/>
      <c r="AB593" s="17"/>
      <c r="AC593" s="17"/>
    </row>
    <row r="594" spans="2:29" s="14" customFormat="1">
      <c r="B594" s="15"/>
      <c r="C594" s="15"/>
      <c r="E594" s="15"/>
      <c r="F594" s="15"/>
      <c r="G594" s="17"/>
      <c r="H594" s="17"/>
      <c r="I594" s="17"/>
      <c r="J594" s="17"/>
      <c r="K594" s="17"/>
      <c r="L594" s="17"/>
      <c r="M594" s="17"/>
      <c r="N594" s="17"/>
      <c r="O594" s="17"/>
      <c r="P594" s="17"/>
      <c r="Q594" s="17"/>
      <c r="R594" s="17"/>
      <c r="S594" s="17"/>
      <c r="T594" s="17"/>
      <c r="U594" s="17"/>
      <c r="V594" s="17"/>
      <c r="W594" s="17"/>
      <c r="X594" s="17"/>
      <c r="Y594" s="17"/>
      <c r="Z594" s="17"/>
      <c r="AA594" s="17"/>
      <c r="AB594" s="17"/>
      <c r="AC594" s="17"/>
    </row>
    <row r="595" spans="2:29" s="14" customFormat="1">
      <c r="B595" s="15"/>
      <c r="C595" s="15"/>
      <c r="E595" s="15"/>
      <c r="F595" s="15"/>
      <c r="G595" s="17"/>
      <c r="H595" s="17"/>
      <c r="I595" s="17"/>
      <c r="J595" s="17"/>
      <c r="K595" s="17"/>
      <c r="L595" s="17"/>
      <c r="M595" s="17"/>
      <c r="N595" s="17"/>
      <c r="O595" s="17"/>
      <c r="P595" s="17"/>
      <c r="Q595" s="17"/>
      <c r="R595" s="17"/>
      <c r="S595" s="17"/>
      <c r="T595" s="17"/>
      <c r="U595" s="17"/>
      <c r="V595" s="17"/>
      <c r="W595" s="17"/>
      <c r="X595" s="17"/>
      <c r="Y595" s="17"/>
      <c r="Z595" s="17"/>
      <c r="AA595" s="17"/>
      <c r="AB595" s="17"/>
      <c r="AC595" s="17"/>
    </row>
    <row r="596" spans="2:29" s="14" customFormat="1">
      <c r="B596" s="15"/>
      <c r="C596" s="15"/>
      <c r="E596" s="15"/>
      <c r="F596" s="15"/>
      <c r="G596" s="17"/>
      <c r="H596" s="17"/>
      <c r="I596" s="17"/>
      <c r="J596" s="17"/>
      <c r="K596" s="17"/>
      <c r="L596" s="17"/>
      <c r="M596" s="17"/>
      <c r="N596" s="17"/>
      <c r="O596" s="17"/>
      <c r="P596" s="17"/>
      <c r="Q596" s="17"/>
      <c r="R596" s="17"/>
      <c r="S596" s="17"/>
      <c r="T596" s="17"/>
      <c r="U596" s="17"/>
      <c r="V596" s="17"/>
      <c r="W596" s="17"/>
      <c r="X596" s="17"/>
      <c r="Y596" s="17"/>
      <c r="Z596" s="17"/>
      <c r="AA596" s="17"/>
      <c r="AB596" s="17"/>
      <c r="AC596" s="17"/>
    </row>
    <row r="597" spans="2:29" s="14" customFormat="1">
      <c r="B597" s="15"/>
      <c r="C597" s="15"/>
      <c r="E597" s="15"/>
      <c r="F597" s="15"/>
      <c r="G597" s="17"/>
      <c r="H597" s="17"/>
      <c r="I597" s="17"/>
      <c r="J597" s="17"/>
      <c r="K597" s="17"/>
      <c r="L597" s="17"/>
      <c r="M597" s="17"/>
      <c r="N597" s="17"/>
      <c r="O597" s="17"/>
      <c r="P597" s="17"/>
      <c r="Q597" s="17"/>
      <c r="R597" s="17"/>
      <c r="S597" s="17"/>
      <c r="T597" s="17"/>
      <c r="U597" s="17"/>
      <c r="V597" s="17"/>
      <c r="W597" s="17"/>
      <c r="X597" s="17"/>
      <c r="Y597" s="17"/>
      <c r="Z597" s="17"/>
      <c r="AA597" s="17"/>
      <c r="AB597" s="17"/>
      <c r="AC597" s="17"/>
    </row>
    <row r="598" spans="2:29" s="14" customFormat="1">
      <c r="B598" s="15"/>
      <c r="C598" s="15"/>
      <c r="E598" s="15"/>
      <c r="F598" s="15"/>
      <c r="G598" s="17"/>
      <c r="H598" s="17"/>
      <c r="I598" s="17"/>
      <c r="J598" s="17"/>
      <c r="K598" s="17"/>
      <c r="L598" s="17"/>
      <c r="M598" s="17"/>
      <c r="N598" s="17"/>
      <c r="O598" s="17"/>
      <c r="P598" s="17"/>
      <c r="Q598" s="17"/>
      <c r="R598" s="17"/>
      <c r="S598" s="17"/>
      <c r="T598" s="17"/>
      <c r="U598" s="17"/>
      <c r="V598" s="17"/>
      <c r="W598" s="17"/>
      <c r="X598" s="17"/>
      <c r="Y598" s="17"/>
      <c r="Z598" s="17"/>
      <c r="AA598" s="17"/>
      <c r="AB598" s="17"/>
      <c r="AC598" s="17"/>
    </row>
    <row r="599" spans="2:29" s="14" customFormat="1">
      <c r="B599" s="15"/>
      <c r="C599" s="15"/>
      <c r="E599" s="15"/>
      <c r="F599" s="15"/>
      <c r="G599" s="17"/>
      <c r="H599" s="17"/>
      <c r="I599" s="17"/>
      <c r="J599" s="17"/>
      <c r="K599" s="17"/>
      <c r="L599" s="17"/>
      <c r="M599" s="17"/>
      <c r="N599" s="17"/>
      <c r="O599" s="17"/>
      <c r="P599" s="17"/>
      <c r="Q599" s="17"/>
      <c r="R599" s="17"/>
      <c r="S599" s="17"/>
      <c r="T599" s="17"/>
      <c r="U599" s="17"/>
      <c r="V599" s="17"/>
      <c r="W599" s="17"/>
      <c r="X599" s="17"/>
      <c r="Y599" s="17"/>
      <c r="Z599" s="17"/>
      <c r="AA599" s="17"/>
      <c r="AB599" s="17"/>
      <c r="AC599" s="17"/>
    </row>
    <row r="600" spans="2:29" s="14" customFormat="1">
      <c r="B600" s="15"/>
      <c r="C600" s="15"/>
      <c r="E600" s="15"/>
      <c r="F600" s="15"/>
      <c r="G600" s="17"/>
      <c r="H600" s="17"/>
      <c r="I600" s="17"/>
      <c r="J600" s="17"/>
      <c r="K600" s="17"/>
      <c r="L600" s="17"/>
      <c r="M600" s="17"/>
      <c r="N600" s="17"/>
      <c r="O600" s="17"/>
      <c r="P600" s="17"/>
      <c r="Q600" s="17"/>
      <c r="R600" s="17"/>
      <c r="S600" s="17"/>
      <c r="T600" s="17"/>
      <c r="U600" s="17"/>
      <c r="V600" s="17"/>
      <c r="W600" s="17"/>
      <c r="X600" s="17"/>
      <c r="Y600" s="17"/>
      <c r="Z600" s="17"/>
      <c r="AA600" s="17"/>
      <c r="AB600" s="17"/>
      <c r="AC600" s="17"/>
    </row>
    <row r="601" spans="2:29" s="14" customFormat="1">
      <c r="B601" s="15"/>
      <c r="C601" s="15"/>
      <c r="E601" s="15"/>
      <c r="F601" s="15"/>
      <c r="G601" s="17"/>
      <c r="H601" s="17"/>
      <c r="I601" s="17"/>
      <c r="J601" s="17"/>
      <c r="K601" s="17"/>
      <c r="L601" s="17"/>
      <c r="M601" s="17"/>
      <c r="N601" s="17"/>
      <c r="O601" s="17"/>
      <c r="P601" s="17"/>
      <c r="Q601" s="17"/>
      <c r="R601" s="17"/>
      <c r="S601" s="17"/>
      <c r="T601" s="17"/>
      <c r="U601" s="17"/>
      <c r="V601" s="17"/>
      <c r="W601" s="17"/>
      <c r="X601" s="17"/>
      <c r="Y601" s="17"/>
      <c r="Z601" s="17"/>
      <c r="AA601" s="17"/>
      <c r="AB601" s="17"/>
      <c r="AC601" s="17"/>
    </row>
    <row r="602" spans="2:29" s="14" customFormat="1">
      <c r="B602" s="15"/>
      <c r="C602" s="15"/>
      <c r="E602" s="15"/>
      <c r="F602" s="15"/>
      <c r="G602" s="17"/>
      <c r="H602" s="17"/>
      <c r="I602" s="17"/>
      <c r="J602" s="17"/>
      <c r="K602" s="17"/>
      <c r="L602" s="17"/>
      <c r="M602" s="17"/>
      <c r="N602" s="17"/>
      <c r="O602" s="17"/>
      <c r="P602" s="17"/>
      <c r="Q602" s="17"/>
      <c r="R602" s="17"/>
      <c r="S602" s="17"/>
      <c r="T602" s="17"/>
      <c r="U602" s="17"/>
      <c r="V602" s="17"/>
      <c r="W602" s="17"/>
      <c r="X602" s="17"/>
      <c r="Y602" s="17"/>
      <c r="Z602" s="17"/>
      <c r="AA602" s="17"/>
      <c r="AB602" s="17"/>
      <c r="AC602" s="17"/>
    </row>
    <row r="603" spans="2:29" s="14" customFormat="1">
      <c r="B603" s="15"/>
      <c r="C603" s="15"/>
      <c r="E603" s="15"/>
      <c r="F603" s="15"/>
      <c r="G603" s="17"/>
      <c r="H603" s="17"/>
      <c r="I603" s="17"/>
      <c r="J603" s="17"/>
      <c r="K603" s="17"/>
      <c r="L603" s="17"/>
      <c r="M603" s="17"/>
      <c r="N603" s="17"/>
      <c r="O603" s="17"/>
      <c r="P603" s="17"/>
      <c r="Q603" s="17"/>
      <c r="R603" s="17"/>
      <c r="S603" s="17"/>
      <c r="T603" s="17"/>
      <c r="U603" s="17"/>
      <c r="V603" s="17"/>
      <c r="W603" s="17"/>
      <c r="X603" s="17"/>
      <c r="Y603" s="17"/>
      <c r="Z603" s="17"/>
      <c r="AA603" s="17"/>
      <c r="AB603" s="17"/>
      <c r="AC603" s="17"/>
    </row>
    <row r="604" spans="2:29" s="14" customFormat="1">
      <c r="B604" s="15"/>
      <c r="C604" s="15"/>
      <c r="E604" s="15"/>
      <c r="F604" s="15"/>
      <c r="G604" s="17"/>
      <c r="H604" s="17"/>
      <c r="I604" s="17"/>
      <c r="J604" s="17"/>
      <c r="K604" s="17"/>
      <c r="L604" s="17"/>
      <c r="M604" s="17"/>
      <c r="N604" s="17"/>
      <c r="O604" s="17"/>
      <c r="P604" s="17"/>
      <c r="Q604" s="17"/>
      <c r="R604" s="17"/>
      <c r="S604" s="17"/>
      <c r="T604" s="17"/>
      <c r="U604" s="17"/>
      <c r="V604" s="17"/>
      <c r="W604" s="17"/>
      <c r="X604" s="17"/>
      <c r="Y604" s="17"/>
      <c r="Z604" s="17"/>
      <c r="AA604" s="17"/>
      <c r="AB604" s="17"/>
      <c r="AC604" s="17"/>
    </row>
    <row r="605" spans="2:29" s="14" customFormat="1">
      <c r="B605" s="15"/>
      <c r="C605" s="15"/>
      <c r="E605" s="15"/>
      <c r="F605" s="15"/>
      <c r="G605" s="17"/>
      <c r="H605" s="17"/>
      <c r="I605" s="17"/>
      <c r="J605" s="17"/>
      <c r="K605" s="17"/>
      <c r="L605" s="17"/>
      <c r="M605" s="17"/>
      <c r="N605" s="17"/>
      <c r="O605" s="17"/>
      <c r="P605" s="17"/>
      <c r="Q605" s="17"/>
      <c r="R605" s="17"/>
      <c r="S605" s="17"/>
      <c r="T605" s="17"/>
      <c r="U605" s="17"/>
      <c r="V605" s="17"/>
      <c r="W605" s="17"/>
      <c r="X605" s="17"/>
      <c r="Y605" s="17"/>
      <c r="Z605" s="17"/>
      <c r="AA605" s="17"/>
      <c r="AB605" s="17"/>
      <c r="AC605" s="17"/>
    </row>
    <row r="606" spans="2:29" s="14" customFormat="1">
      <c r="B606" s="15"/>
      <c r="C606" s="15"/>
      <c r="E606" s="15"/>
      <c r="F606" s="15"/>
      <c r="G606" s="17"/>
      <c r="H606" s="17"/>
      <c r="I606" s="17"/>
      <c r="J606" s="17"/>
      <c r="K606" s="17"/>
      <c r="L606" s="17"/>
      <c r="M606" s="17"/>
      <c r="N606" s="17"/>
      <c r="O606" s="17"/>
      <c r="P606" s="17"/>
      <c r="Q606" s="17"/>
      <c r="R606" s="17"/>
      <c r="S606" s="17"/>
      <c r="T606" s="17"/>
      <c r="U606" s="17"/>
      <c r="V606" s="17"/>
      <c r="W606" s="17"/>
      <c r="X606" s="17"/>
      <c r="Y606" s="17"/>
      <c r="Z606" s="17"/>
      <c r="AA606" s="17"/>
      <c r="AB606" s="17"/>
      <c r="AC606" s="17"/>
    </row>
    <row r="607" spans="2:29" s="14" customFormat="1">
      <c r="B607" s="15"/>
      <c r="C607" s="15"/>
      <c r="E607" s="15"/>
      <c r="F607" s="15"/>
      <c r="G607" s="17"/>
      <c r="H607" s="17"/>
      <c r="I607" s="17"/>
      <c r="J607" s="17"/>
      <c r="K607" s="17"/>
      <c r="L607" s="17"/>
      <c r="M607" s="17"/>
      <c r="N607" s="17"/>
      <c r="O607" s="17"/>
      <c r="P607" s="17"/>
      <c r="Q607" s="17"/>
      <c r="R607" s="17"/>
      <c r="S607" s="17"/>
      <c r="T607" s="17"/>
      <c r="U607" s="17"/>
      <c r="V607" s="17"/>
      <c r="W607" s="17"/>
      <c r="X607" s="17"/>
      <c r="Y607" s="17"/>
      <c r="Z607" s="17"/>
      <c r="AA607" s="17"/>
      <c r="AB607" s="17"/>
      <c r="AC607" s="17"/>
    </row>
    <row r="608" spans="2:29" s="14" customFormat="1">
      <c r="B608" s="15"/>
      <c r="C608" s="15"/>
      <c r="E608" s="15"/>
      <c r="F608" s="15"/>
      <c r="G608" s="17"/>
      <c r="H608" s="17"/>
      <c r="I608" s="17"/>
      <c r="J608" s="17"/>
      <c r="K608" s="17"/>
      <c r="L608" s="17"/>
      <c r="M608" s="17"/>
      <c r="N608" s="17"/>
      <c r="O608" s="17"/>
      <c r="P608" s="17"/>
      <c r="Q608" s="17"/>
      <c r="R608" s="17"/>
      <c r="S608" s="17"/>
      <c r="T608" s="17"/>
      <c r="U608" s="17"/>
      <c r="V608" s="17"/>
      <c r="W608" s="17"/>
      <c r="X608" s="17"/>
      <c r="Y608" s="17"/>
      <c r="Z608" s="17"/>
      <c r="AA608" s="17"/>
      <c r="AB608" s="17"/>
      <c r="AC608" s="17"/>
    </row>
    <row r="609" spans="2:29" s="14" customFormat="1">
      <c r="B609" s="15"/>
      <c r="C609" s="15"/>
      <c r="E609" s="15"/>
      <c r="F609" s="15"/>
      <c r="G609" s="17"/>
      <c r="H609" s="17"/>
      <c r="I609" s="17"/>
      <c r="J609" s="17"/>
      <c r="K609" s="17"/>
      <c r="L609" s="17"/>
      <c r="M609" s="17"/>
      <c r="N609" s="17"/>
      <c r="O609" s="17"/>
      <c r="P609" s="17"/>
      <c r="Q609" s="17"/>
      <c r="R609" s="17"/>
      <c r="S609" s="17"/>
      <c r="T609" s="17"/>
      <c r="U609" s="17"/>
      <c r="V609" s="17"/>
      <c r="W609" s="17"/>
      <c r="X609" s="17"/>
      <c r="Y609" s="17"/>
      <c r="Z609" s="17"/>
      <c r="AA609" s="17"/>
      <c r="AB609" s="17"/>
      <c r="AC609" s="17"/>
    </row>
    <row r="610" spans="2:29" s="14" customFormat="1">
      <c r="B610" s="15"/>
      <c r="C610" s="15"/>
      <c r="E610" s="15"/>
      <c r="F610" s="15"/>
      <c r="G610" s="17"/>
      <c r="H610" s="17"/>
      <c r="I610" s="17"/>
      <c r="J610" s="17"/>
      <c r="K610" s="17"/>
      <c r="L610" s="17"/>
      <c r="M610" s="17"/>
      <c r="N610" s="17"/>
      <c r="O610" s="17"/>
      <c r="P610" s="17"/>
      <c r="Q610" s="17"/>
      <c r="R610" s="17"/>
      <c r="S610" s="17"/>
      <c r="T610" s="17"/>
      <c r="U610" s="17"/>
      <c r="V610" s="17"/>
      <c r="W610" s="17"/>
      <c r="X610" s="17"/>
      <c r="Y610" s="17"/>
      <c r="Z610" s="17"/>
      <c r="AA610" s="17"/>
      <c r="AB610" s="17"/>
      <c r="AC610" s="17"/>
    </row>
    <row r="611" spans="2:29" s="14" customFormat="1">
      <c r="B611" s="15"/>
      <c r="C611" s="15"/>
      <c r="E611" s="15"/>
      <c r="F611" s="15"/>
      <c r="G611" s="17"/>
      <c r="H611" s="17"/>
      <c r="I611" s="17"/>
      <c r="J611" s="17"/>
      <c r="K611" s="17"/>
      <c r="L611" s="17"/>
      <c r="M611" s="17"/>
      <c r="N611" s="17"/>
      <c r="O611" s="17"/>
      <c r="P611" s="17"/>
      <c r="Q611" s="17"/>
      <c r="R611" s="17"/>
      <c r="S611" s="17"/>
      <c r="T611" s="17"/>
      <c r="U611" s="17"/>
      <c r="V611" s="17"/>
      <c r="W611" s="17"/>
      <c r="X611" s="17"/>
      <c r="Y611" s="17"/>
      <c r="Z611" s="17"/>
      <c r="AA611" s="17"/>
      <c r="AB611" s="17"/>
      <c r="AC611" s="17"/>
    </row>
    <row r="612" spans="2:29" s="14" customFormat="1">
      <c r="B612" s="15"/>
      <c r="C612" s="15"/>
      <c r="E612" s="15"/>
      <c r="F612" s="15"/>
      <c r="G612" s="17"/>
      <c r="H612" s="17"/>
      <c r="I612" s="17"/>
      <c r="J612" s="17"/>
      <c r="K612" s="17"/>
      <c r="L612" s="17"/>
      <c r="M612" s="17"/>
      <c r="N612" s="17"/>
      <c r="O612" s="17"/>
      <c r="P612" s="17"/>
      <c r="Q612" s="17"/>
      <c r="R612" s="17"/>
      <c r="S612" s="17"/>
      <c r="T612" s="17"/>
      <c r="U612" s="17"/>
      <c r="V612" s="17"/>
      <c r="W612" s="17"/>
      <c r="X612" s="17"/>
      <c r="Y612" s="17"/>
      <c r="Z612" s="17"/>
      <c r="AA612" s="17"/>
      <c r="AB612" s="17"/>
      <c r="AC612" s="17"/>
    </row>
    <row r="613" spans="2:29" s="14" customFormat="1">
      <c r="B613" s="15"/>
      <c r="C613" s="15"/>
      <c r="E613" s="15"/>
      <c r="F613" s="15"/>
      <c r="G613" s="17"/>
      <c r="H613" s="17"/>
      <c r="I613" s="17"/>
      <c r="J613" s="17"/>
      <c r="K613" s="17"/>
      <c r="L613" s="17"/>
      <c r="M613" s="17"/>
      <c r="N613" s="17"/>
      <c r="O613" s="17"/>
      <c r="P613" s="17"/>
      <c r="Q613" s="17"/>
      <c r="R613" s="17"/>
      <c r="S613" s="17"/>
      <c r="T613" s="17"/>
      <c r="U613" s="17"/>
      <c r="V613" s="17"/>
      <c r="W613" s="17"/>
      <c r="X613" s="17"/>
      <c r="Y613" s="17"/>
      <c r="Z613" s="17"/>
      <c r="AA613" s="17"/>
      <c r="AB613" s="17"/>
      <c r="AC613" s="17"/>
    </row>
    <row r="614" spans="2:29" s="14" customFormat="1">
      <c r="B614" s="15"/>
      <c r="C614" s="15"/>
      <c r="E614" s="15"/>
      <c r="F614" s="15"/>
      <c r="G614" s="17"/>
      <c r="H614" s="17"/>
      <c r="I614" s="17"/>
      <c r="J614" s="17"/>
      <c r="K614" s="17"/>
      <c r="L614" s="17"/>
      <c r="M614" s="17"/>
      <c r="N614" s="17"/>
      <c r="O614" s="17"/>
      <c r="P614" s="17"/>
      <c r="Q614" s="17"/>
      <c r="R614" s="17"/>
      <c r="S614" s="17"/>
      <c r="T614" s="17"/>
      <c r="U614" s="17"/>
      <c r="V614" s="17"/>
      <c r="W614" s="17"/>
      <c r="X614" s="17"/>
      <c r="Y614" s="17"/>
      <c r="Z614" s="17"/>
      <c r="AA614" s="17"/>
      <c r="AB614" s="17"/>
      <c r="AC614" s="17"/>
    </row>
    <row r="615" spans="2:29" s="14" customFormat="1">
      <c r="B615" s="15"/>
      <c r="C615" s="15"/>
      <c r="E615" s="15"/>
      <c r="F615" s="15"/>
      <c r="G615" s="17"/>
      <c r="H615" s="17"/>
      <c r="I615" s="17"/>
      <c r="J615" s="17"/>
      <c r="K615" s="17"/>
      <c r="L615" s="17"/>
      <c r="M615" s="17"/>
      <c r="N615" s="17"/>
      <c r="O615" s="17"/>
      <c r="P615" s="17"/>
      <c r="Q615" s="17"/>
      <c r="R615" s="17"/>
      <c r="S615" s="17"/>
      <c r="T615" s="17"/>
      <c r="U615" s="17"/>
      <c r="V615" s="17"/>
      <c r="W615" s="17"/>
      <c r="X615" s="17"/>
      <c r="Y615" s="17"/>
      <c r="Z615" s="17"/>
      <c r="AA615" s="17"/>
      <c r="AB615" s="17"/>
      <c r="AC615" s="17"/>
    </row>
    <row r="616" spans="2:29" s="14" customFormat="1">
      <c r="B616" s="15"/>
      <c r="C616" s="15"/>
      <c r="E616" s="15"/>
      <c r="F616" s="15"/>
      <c r="G616" s="17"/>
      <c r="H616" s="17"/>
      <c r="I616" s="17"/>
      <c r="J616" s="17"/>
      <c r="K616" s="17"/>
      <c r="L616" s="17"/>
      <c r="M616" s="17"/>
      <c r="N616" s="17"/>
      <c r="O616" s="17"/>
      <c r="P616" s="17"/>
      <c r="Q616" s="17"/>
      <c r="R616" s="17"/>
      <c r="S616" s="17"/>
      <c r="T616" s="17"/>
      <c r="U616" s="17"/>
      <c r="V616" s="17"/>
      <c r="W616" s="17"/>
      <c r="X616" s="17"/>
      <c r="Y616" s="17"/>
      <c r="Z616" s="17"/>
      <c r="AA616" s="17"/>
      <c r="AB616" s="17"/>
      <c r="AC616" s="17"/>
    </row>
    <row r="617" spans="2:29" s="14" customFormat="1">
      <c r="B617" s="15"/>
      <c r="C617" s="15"/>
      <c r="E617" s="15"/>
      <c r="F617" s="15"/>
      <c r="G617" s="17"/>
      <c r="H617" s="17"/>
      <c r="I617" s="17"/>
      <c r="J617" s="17"/>
      <c r="K617" s="17"/>
      <c r="L617" s="17"/>
      <c r="M617" s="17"/>
      <c r="N617" s="17"/>
      <c r="O617" s="17"/>
      <c r="P617" s="17"/>
      <c r="Q617" s="17"/>
      <c r="R617" s="17"/>
      <c r="S617" s="17"/>
      <c r="T617" s="17"/>
      <c r="U617" s="17"/>
      <c r="V617" s="17"/>
      <c r="W617" s="17"/>
      <c r="X617" s="17"/>
      <c r="Y617" s="17"/>
      <c r="Z617" s="17"/>
      <c r="AA617" s="17"/>
      <c r="AB617" s="17"/>
      <c r="AC617" s="17"/>
    </row>
    <row r="618" spans="2:29" s="14" customFormat="1">
      <c r="B618" s="15"/>
      <c r="C618" s="15"/>
      <c r="E618" s="15"/>
      <c r="F618" s="15"/>
      <c r="G618" s="17"/>
      <c r="H618" s="17"/>
      <c r="I618" s="17"/>
      <c r="J618" s="17"/>
      <c r="K618" s="17"/>
      <c r="L618" s="17"/>
      <c r="M618" s="17"/>
      <c r="N618" s="17"/>
      <c r="O618" s="17"/>
      <c r="P618" s="17"/>
      <c r="Q618" s="17"/>
      <c r="R618" s="17"/>
      <c r="S618" s="17"/>
      <c r="T618" s="17"/>
      <c r="U618" s="17"/>
      <c r="V618" s="17"/>
      <c r="W618" s="17"/>
      <c r="X618" s="17"/>
      <c r="Y618" s="17"/>
      <c r="Z618" s="17"/>
      <c r="AA618" s="17"/>
      <c r="AB618" s="17"/>
      <c r="AC618" s="17"/>
    </row>
    <row r="619" spans="2:29" s="14" customFormat="1">
      <c r="B619" s="15"/>
      <c r="C619" s="15"/>
      <c r="E619" s="15"/>
      <c r="F619" s="15"/>
      <c r="G619" s="17"/>
      <c r="H619" s="17"/>
      <c r="I619" s="17"/>
      <c r="J619" s="17"/>
      <c r="K619" s="17"/>
      <c r="L619" s="17"/>
      <c r="M619" s="17"/>
      <c r="N619" s="17"/>
      <c r="O619" s="17"/>
      <c r="P619" s="17"/>
      <c r="Q619" s="17"/>
      <c r="R619" s="17"/>
      <c r="S619" s="17"/>
      <c r="T619" s="17"/>
      <c r="U619" s="17"/>
      <c r="V619" s="17"/>
      <c r="W619" s="17"/>
      <c r="X619" s="17"/>
      <c r="Y619" s="17"/>
      <c r="Z619" s="17"/>
      <c r="AA619" s="17"/>
      <c r="AB619" s="17"/>
      <c r="AC619" s="17"/>
    </row>
    <row r="620" spans="2:29" s="14" customFormat="1">
      <c r="B620" s="15"/>
      <c r="C620" s="15"/>
      <c r="E620" s="15"/>
      <c r="F620" s="15"/>
      <c r="G620" s="17"/>
      <c r="H620" s="17"/>
      <c r="I620" s="17"/>
      <c r="J620" s="17"/>
      <c r="K620" s="17"/>
      <c r="L620" s="17"/>
      <c r="M620" s="17"/>
      <c r="N620" s="17"/>
      <c r="O620" s="17"/>
      <c r="P620" s="17"/>
      <c r="Q620" s="17"/>
      <c r="R620" s="17"/>
      <c r="S620" s="17"/>
      <c r="T620" s="17"/>
      <c r="U620" s="17"/>
      <c r="V620" s="17"/>
      <c r="W620" s="17"/>
      <c r="X620" s="17"/>
      <c r="Y620" s="17"/>
      <c r="Z620" s="17"/>
      <c r="AA620" s="17"/>
      <c r="AB620" s="17"/>
      <c r="AC620" s="17"/>
    </row>
    <row r="621" spans="2:29" s="14" customFormat="1">
      <c r="B621" s="15"/>
      <c r="C621" s="15"/>
      <c r="E621" s="15"/>
      <c r="F621" s="15"/>
      <c r="G621" s="17"/>
      <c r="H621" s="17"/>
      <c r="I621" s="17"/>
      <c r="J621" s="17"/>
      <c r="K621" s="17"/>
      <c r="L621" s="17"/>
      <c r="M621" s="17"/>
      <c r="N621" s="17"/>
      <c r="O621" s="17"/>
      <c r="P621" s="17"/>
      <c r="Q621" s="17"/>
      <c r="R621" s="17"/>
      <c r="S621" s="17"/>
      <c r="T621" s="17"/>
      <c r="U621" s="17"/>
      <c r="V621" s="17"/>
      <c r="W621" s="17"/>
      <c r="X621" s="17"/>
      <c r="Y621" s="17"/>
      <c r="Z621" s="17"/>
      <c r="AA621" s="17"/>
      <c r="AB621" s="17"/>
      <c r="AC621" s="17"/>
    </row>
    <row r="622" spans="2:29" s="14" customFormat="1">
      <c r="B622" s="15"/>
      <c r="C622" s="15"/>
      <c r="E622" s="15"/>
      <c r="F622" s="15"/>
      <c r="G622" s="17"/>
      <c r="H622" s="17"/>
      <c r="I622" s="17"/>
      <c r="J622" s="17"/>
      <c r="K622" s="17"/>
      <c r="L622" s="17"/>
      <c r="M622" s="17"/>
      <c r="N622" s="17"/>
      <c r="O622" s="17"/>
      <c r="P622" s="17"/>
      <c r="Q622" s="17"/>
      <c r="R622" s="17"/>
      <c r="S622" s="17"/>
      <c r="T622" s="17"/>
      <c r="U622" s="17"/>
      <c r="V622" s="17"/>
      <c r="W622" s="17"/>
      <c r="X622" s="17"/>
      <c r="Y622" s="17"/>
      <c r="Z622" s="17"/>
      <c r="AA622" s="17"/>
      <c r="AB622" s="17"/>
      <c r="AC622" s="17"/>
    </row>
    <row r="623" spans="2:29" s="14" customFormat="1">
      <c r="B623" s="15"/>
      <c r="C623" s="15"/>
      <c r="E623" s="15"/>
      <c r="F623" s="15"/>
      <c r="G623" s="17"/>
      <c r="H623" s="17"/>
      <c r="I623" s="17"/>
      <c r="J623" s="17"/>
      <c r="K623" s="17"/>
      <c r="L623" s="17"/>
      <c r="M623" s="17"/>
      <c r="N623" s="17"/>
      <c r="O623" s="17"/>
      <c r="P623" s="17"/>
      <c r="Q623" s="17"/>
      <c r="R623" s="17"/>
      <c r="S623" s="17"/>
      <c r="T623" s="17"/>
      <c r="U623" s="17"/>
      <c r="V623" s="17"/>
      <c r="W623" s="17"/>
      <c r="X623" s="17"/>
      <c r="Y623" s="17"/>
      <c r="Z623" s="17"/>
      <c r="AA623" s="17"/>
      <c r="AB623" s="17"/>
      <c r="AC623" s="17"/>
    </row>
    <row r="624" spans="2:29" s="14" customFormat="1">
      <c r="B624" s="15"/>
      <c r="C624" s="15"/>
      <c r="E624" s="15"/>
      <c r="F624" s="15"/>
      <c r="G624" s="17"/>
      <c r="H624" s="17"/>
      <c r="I624" s="17"/>
      <c r="J624" s="17"/>
      <c r="K624" s="17"/>
      <c r="L624" s="17"/>
      <c r="M624" s="17"/>
      <c r="N624" s="17"/>
      <c r="O624" s="17"/>
      <c r="P624" s="17"/>
      <c r="Q624" s="17"/>
      <c r="R624" s="17"/>
      <c r="S624" s="17"/>
      <c r="T624" s="17"/>
      <c r="U624" s="17"/>
      <c r="V624" s="17"/>
      <c r="W624" s="17"/>
      <c r="X624" s="17"/>
      <c r="Y624" s="17"/>
      <c r="Z624" s="17"/>
      <c r="AA624" s="17"/>
      <c r="AB624" s="17"/>
      <c r="AC624" s="17"/>
    </row>
    <row r="625" spans="2:29" s="14" customFormat="1">
      <c r="B625" s="15"/>
      <c r="C625" s="15"/>
      <c r="E625" s="15"/>
      <c r="F625" s="15"/>
      <c r="G625" s="17"/>
      <c r="H625" s="17"/>
      <c r="I625" s="17"/>
      <c r="J625" s="17"/>
      <c r="K625" s="17"/>
      <c r="L625" s="17"/>
      <c r="M625" s="17"/>
      <c r="N625" s="17"/>
      <c r="O625" s="17"/>
      <c r="P625" s="17"/>
      <c r="Q625" s="17"/>
      <c r="R625" s="17"/>
      <c r="S625" s="17"/>
      <c r="T625" s="17"/>
      <c r="U625" s="17"/>
      <c r="V625" s="17"/>
      <c r="W625" s="17"/>
      <c r="X625" s="17"/>
      <c r="Y625" s="17"/>
      <c r="Z625" s="17"/>
      <c r="AA625" s="17"/>
      <c r="AB625" s="17"/>
      <c r="AC625" s="17"/>
    </row>
    <row r="626" spans="2:29" s="14" customFormat="1">
      <c r="B626" s="15"/>
      <c r="C626" s="15"/>
      <c r="E626" s="15"/>
      <c r="F626" s="15"/>
      <c r="G626" s="17"/>
      <c r="H626" s="17"/>
      <c r="I626" s="17"/>
      <c r="J626" s="17"/>
      <c r="K626" s="17"/>
      <c r="L626" s="17"/>
      <c r="M626" s="17"/>
      <c r="N626" s="17"/>
      <c r="O626" s="17"/>
      <c r="P626" s="17"/>
      <c r="Q626" s="17"/>
      <c r="R626" s="17"/>
      <c r="S626" s="17"/>
      <c r="T626" s="17"/>
      <c r="U626" s="17"/>
      <c r="V626" s="17"/>
      <c r="W626" s="17"/>
      <c r="X626" s="17"/>
      <c r="Y626" s="17"/>
      <c r="Z626" s="17"/>
      <c r="AA626" s="17"/>
      <c r="AB626" s="17"/>
      <c r="AC626" s="17"/>
    </row>
    <row r="627" spans="2:29" s="14" customFormat="1">
      <c r="B627" s="15"/>
      <c r="C627" s="15"/>
      <c r="E627" s="15"/>
      <c r="F627" s="15"/>
      <c r="G627" s="17"/>
      <c r="H627" s="17"/>
      <c r="I627" s="17"/>
      <c r="J627" s="17"/>
      <c r="K627" s="17"/>
      <c r="L627" s="17"/>
      <c r="M627" s="17"/>
      <c r="N627" s="17"/>
      <c r="O627" s="17"/>
      <c r="P627" s="17"/>
      <c r="Q627" s="17"/>
      <c r="R627" s="17"/>
      <c r="S627" s="17"/>
      <c r="T627" s="17"/>
      <c r="U627" s="17"/>
      <c r="V627" s="17"/>
      <c r="W627" s="17"/>
      <c r="X627" s="17"/>
      <c r="Y627" s="17"/>
      <c r="Z627" s="17"/>
      <c r="AA627" s="17"/>
      <c r="AB627" s="17"/>
      <c r="AC627" s="17"/>
    </row>
    <row r="628" spans="2:29" s="14" customFormat="1">
      <c r="B628" s="15"/>
      <c r="C628" s="15"/>
      <c r="E628" s="15"/>
      <c r="F628" s="15"/>
      <c r="G628" s="17"/>
      <c r="H628" s="17"/>
      <c r="I628" s="17"/>
      <c r="J628" s="17"/>
      <c r="K628" s="17"/>
      <c r="L628" s="17"/>
      <c r="M628" s="17"/>
      <c r="N628" s="17"/>
      <c r="O628" s="17"/>
      <c r="P628" s="17"/>
      <c r="Q628" s="17"/>
      <c r="R628" s="17"/>
      <c r="S628" s="17"/>
      <c r="T628" s="17"/>
      <c r="U628" s="17"/>
      <c r="V628" s="17"/>
      <c r="W628" s="17"/>
      <c r="X628" s="17"/>
      <c r="Y628" s="17"/>
      <c r="Z628" s="17"/>
      <c r="AA628" s="17"/>
      <c r="AB628" s="17"/>
      <c r="AC628" s="17"/>
    </row>
    <row r="629" spans="2:29" s="14" customFormat="1">
      <c r="B629" s="15"/>
      <c r="C629" s="15"/>
      <c r="E629" s="15"/>
      <c r="F629" s="15"/>
      <c r="G629" s="17"/>
      <c r="H629" s="17"/>
      <c r="I629" s="17"/>
      <c r="J629" s="17"/>
      <c r="K629" s="17"/>
      <c r="L629" s="17"/>
      <c r="M629" s="17"/>
      <c r="N629" s="17"/>
      <c r="O629" s="17"/>
      <c r="P629" s="17"/>
      <c r="Q629" s="17"/>
      <c r="R629" s="17"/>
      <c r="S629" s="17"/>
      <c r="T629" s="17"/>
      <c r="U629" s="17"/>
      <c r="V629" s="17"/>
      <c r="W629" s="17"/>
      <c r="X629" s="17"/>
      <c r="Y629" s="17"/>
      <c r="Z629" s="17"/>
      <c r="AA629" s="17"/>
      <c r="AB629" s="17"/>
      <c r="AC629" s="17"/>
    </row>
    <row r="630" spans="2:29" s="14" customFormat="1">
      <c r="B630" s="15"/>
      <c r="C630" s="15"/>
      <c r="E630" s="15"/>
      <c r="F630" s="15"/>
      <c r="G630" s="17"/>
      <c r="H630" s="17"/>
      <c r="I630" s="17"/>
      <c r="J630" s="17"/>
      <c r="K630" s="17"/>
      <c r="L630" s="17"/>
      <c r="M630" s="17"/>
      <c r="N630" s="17"/>
      <c r="O630" s="17"/>
      <c r="P630" s="17"/>
      <c r="Q630" s="17"/>
      <c r="R630" s="17"/>
      <c r="S630" s="17"/>
      <c r="T630" s="17"/>
      <c r="U630" s="17"/>
      <c r="V630" s="17"/>
      <c r="W630" s="17"/>
      <c r="X630" s="17"/>
      <c r="Y630" s="17"/>
      <c r="Z630" s="17"/>
      <c r="AA630" s="17"/>
      <c r="AB630" s="17"/>
      <c r="AC630" s="17"/>
    </row>
    <row r="631" spans="2:29" s="14" customFormat="1">
      <c r="B631" s="15"/>
      <c r="C631" s="15"/>
      <c r="E631" s="15"/>
      <c r="F631" s="15"/>
      <c r="G631" s="17"/>
      <c r="H631" s="17"/>
      <c r="I631" s="17"/>
      <c r="J631" s="17"/>
      <c r="K631" s="17"/>
      <c r="L631" s="17"/>
      <c r="M631" s="17"/>
      <c r="N631" s="17"/>
      <c r="O631" s="17"/>
      <c r="P631" s="17"/>
      <c r="Q631" s="17"/>
      <c r="R631" s="17"/>
      <c r="S631" s="17"/>
      <c r="T631" s="17"/>
      <c r="U631" s="17"/>
      <c r="V631" s="17"/>
      <c r="W631" s="17"/>
      <c r="X631" s="17"/>
      <c r="Y631" s="17"/>
      <c r="Z631" s="17"/>
      <c r="AA631" s="17"/>
      <c r="AB631" s="17"/>
      <c r="AC631" s="17"/>
    </row>
    <row r="632" spans="2:29" s="14" customFormat="1">
      <c r="B632" s="15"/>
      <c r="C632" s="15"/>
      <c r="E632" s="15"/>
      <c r="F632" s="15"/>
      <c r="G632" s="17"/>
      <c r="H632" s="17"/>
      <c r="I632" s="17"/>
      <c r="J632" s="17"/>
      <c r="K632" s="17"/>
      <c r="L632" s="17"/>
      <c r="M632" s="17"/>
      <c r="N632" s="17"/>
      <c r="O632" s="17"/>
      <c r="P632" s="17"/>
      <c r="Q632" s="17"/>
      <c r="R632" s="17"/>
      <c r="S632" s="17"/>
      <c r="T632" s="17"/>
      <c r="U632" s="17"/>
      <c r="V632" s="17"/>
      <c r="W632" s="17"/>
      <c r="X632" s="17"/>
      <c r="Y632" s="17"/>
      <c r="Z632" s="17"/>
      <c r="AA632" s="17"/>
      <c r="AB632" s="17"/>
      <c r="AC632" s="17"/>
    </row>
  </sheetData>
  <autoFilter ref="A3:BE88">
    <sortState ref="A4:BE88">
      <sortCondition descending="1" ref="G3:G88"/>
    </sortState>
  </autoFilter>
  <sortState ref="A4:AU80">
    <sortCondition descending="1" ref="G4:G80"/>
  </sortState>
  <customSheetViews>
    <customSheetView guid="{9DCAABA6-3785-49F4-9C77-9A5C6800F54A}" filter="1" showAutoFilter="1">
      <pageMargins left="0.7" right="0.7" top="0.75" bottom="0.75" header="0.3" footer="0.3"/>
      <autoFilter ref="A6:AB82">
        <sortState ref="A6:AB82">
          <sortCondition descending="1" ref="G6:G82"/>
          <sortCondition ref="B6:B82"/>
        </sortState>
      </autoFilter>
    </customSheetView>
    <customSheetView guid="{9986E01E-56C0-4B30-B4E6-A93E291CD6B4}" filter="1" showAutoFilter="1">
      <pageMargins left="0.7" right="0.7" top="0.75" bottom="0.75" header="0.3" footer="0.3"/>
      <autoFilter ref="A6:AB82">
        <sortState ref="A6:AB82">
          <sortCondition ref="B6:B82"/>
        </sortState>
      </autoFilter>
    </customSheetView>
  </customSheetViews>
  <mergeCells count="2">
    <mergeCell ref="A1:S1"/>
    <mergeCell ref="AA1:BE1"/>
  </mergeCells>
  <hyperlinks>
    <hyperlink ref="M3" r:id="rId1"/>
    <hyperlink ref="N3" r:id="rId2"/>
    <hyperlink ref="O3" r:id="rId3"/>
    <hyperlink ref="P3" r:id="rId4" display="03.03.2021 Moscow (5) SPECIALITY NBCRKF"/>
    <hyperlink ref="Q3" r:id="rId5" display="27.03.2021 Kurgan (3) SPECIALITY NBCRKF"/>
    <hyperlink ref="R3" r:id="rId6"/>
    <hyperlink ref="S3" r:id="rId7"/>
    <hyperlink ref="T3" r:id="rId8"/>
    <hyperlink ref="V3" r:id="rId9"/>
    <hyperlink ref="W3" r:id="rId10" display="25.04.2021 Moscow (4) SPECIALITY NBCRKF"/>
    <hyperlink ref="X3" r:id="rId11"/>
    <hyperlink ref="Z3" r:id="rId12"/>
    <hyperlink ref="AA3" r:id="rId13" display="15.06.2021 Pskov (4) SPECIALTY IDSFCI"/>
    <hyperlink ref="AB3" r:id="rId14"/>
    <hyperlink ref="AC3" r:id="rId15"/>
    <hyperlink ref="B37" r:id="rId16"/>
    <hyperlink ref="C37" r:id="rId17"/>
    <hyperlink ref="D37" r:id="rId18"/>
    <hyperlink ref="E37" r:id="rId19" display="&quot;LIINIKA STAMM&quot;"/>
    <hyperlink ref="F37" r:id="rId20" display="&quot;ALMAZY ANABARA&quot;"/>
    <hyperlink ref="B17" r:id="rId21"/>
    <hyperlink ref="C17" r:id="rId22"/>
    <hyperlink ref="D17" r:id="rId23"/>
    <hyperlink ref="E17" r:id="rId24" display="&quot;WESTERN KOMMAND&quot;"/>
    <hyperlink ref="F17" r:id="rId25" display="&quot;WESTERN KOMMAND&quot;"/>
    <hyperlink ref="B35" r:id="rId26" display="ARCTIC TRAVEL URAL"/>
    <hyperlink ref="C35" r:id="rId27"/>
    <hyperlink ref="D35" r:id="rId28"/>
    <hyperlink ref="E35" r:id="rId29" display="&quot;ARCTIC TRAVEL&quot;"/>
    <hyperlink ref="F35" r:id="rId30" display="&quot;CHERNYY ALMAZ&quot;"/>
    <hyperlink ref="B58" r:id="rId31"/>
    <hyperlink ref="C58" r:id="rId32"/>
    <hyperlink ref="D58" r:id="rId33"/>
    <hyperlink ref="E58" r:id="rId34" display="&quot;WESTERN KOMMAND&quot;"/>
    <hyperlink ref="F58" r:id="rId35" display="&quot;WESTERN KOMMAND&quot;"/>
    <hyperlink ref="B88" r:id="rId36"/>
    <hyperlink ref="C88" r:id="rId37"/>
    <hyperlink ref="D88" r:id="rId38"/>
    <hyperlink ref="E88" r:id="rId39" display="&quot;SVOBODNAYA STAYA&quot;"/>
    <hyperlink ref="F88" r:id="rId40" display="&quot;SVOBODNAYA STAYA&quot;"/>
    <hyperlink ref="B41" r:id="rId41"/>
    <hyperlink ref="C41" r:id="rId42"/>
    <hyperlink ref="D41" r:id="rId43"/>
    <hyperlink ref="E41" r:id="rId44" display="&quot;ARCTIC TRAVEL&quot;"/>
    <hyperlink ref="B50" r:id="rId45"/>
    <hyperlink ref="C50" r:id="rId46"/>
    <hyperlink ref="D50" r:id="rId47"/>
    <hyperlink ref="B78" r:id="rId48"/>
    <hyperlink ref="C78" r:id="rId49"/>
    <hyperlink ref="D78" r:id="rId50"/>
    <hyperlink ref="E78" r:id="rId51" display="&quot;WESTERN KOMMAND&quot;"/>
    <hyperlink ref="F78" r:id="rId52" display="&quot;CHERNYY ALMAZ&quot;"/>
    <hyperlink ref="B27" r:id="rId53"/>
    <hyperlink ref="C27" r:id="rId54"/>
    <hyperlink ref="D27" r:id="rId55"/>
    <hyperlink ref="E27" r:id="rId56" display="&quot;EL FLAUM&quot;"/>
    <hyperlink ref="F27" r:id="rId57" display="&quot;EL FLAUM&quot;"/>
    <hyperlink ref="B79" r:id="rId58"/>
    <hyperlink ref="C79" r:id="rId59"/>
    <hyperlink ref="D79" r:id="rId60"/>
    <hyperlink ref="E79" r:id="rId61" display="&quot;CHERNYY ALMAZ&quot;"/>
    <hyperlink ref="F79" r:id="rId62" display="&quot;CHERNYY ALMAZ&quot;"/>
    <hyperlink ref="B10" r:id="rId63"/>
    <hyperlink ref="C10" r:id="rId64"/>
    <hyperlink ref="D10" r:id="rId65"/>
    <hyperlink ref="E10" r:id="rId66" display="&quot;ARCTIC TRAVEL&quot;"/>
    <hyperlink ref="F10" r:id="rId67" display="&quot;ALMAZY ANABARA&quot;"/>
    <hyperlink ref="B38" r:id="rId68"/>
    <hyperlink ref="C38" r:id="rId69"/>
    <hyperlink ref="D38" r:id="rId70"/>
    <hyperlink ref="F38" r:id="rId71" display="&quot;SIBEKKI FLY&quot;"/>
    <hyperlink ref="B15" r:id="rId72"/>
    <hyperlink ref="C15" r:id="rId73"/>
    <hyperlink ref="D15" r:id="rId74"/>
    <hyperlink ref="E15" r:id="rId75" display="&quot;EL FLAUM&quot;"/>
    <hyperlink ref="F15" r:id="rId76" display="&quot;EL FLAUM&quot;"/>
    <hyperlink ref="B39" r:id="rId77"/>
    <hyperlink ref="C39" r:id="rId78"/>
    <hyperlink ref="D39" r:id="rId79"/>
    <hyperlink ref="E39" r:id="rId80" display="&quot;KHARYSKHAL&quot;"/>
    <hyperlink ref="B75" r:id="rId81"/>
    <hyperlink ref="C75" r:id="rId82"/>
    <hyperlink ref="D75" r:id="rId83"/>
    <hyperlink ref="E75" r:id="rId84" display="&quot;BIG FLAUER &quot;"/>
    <hyperlink ref="B47" r:id="rId85"/>
    <hyperlink ref="C47" r:id="rId86"/>
    <hyperlink ref="D47" r:id="rId87"/>
    <hyperlink ref="AD3" r:id="rId88" display="205.06.2021 Tyumen (8) SPECIALTY IDSFCI"/>
    <hyperlink ref="B6" r:id="rId89" display="http://yakutian-laika.com/catalog/dog.php?screen=1&amp;userif=2&amp;id=3293"/>
    <hyperlink ref="C6" r:id="rId90" display="http://yakutian-laika.com/catalog/dog.php?screen=1&amp;userif=2&amp;id=2360"/>
    <hyperlink ref="D6" r:id="rId91" display="http://yakutian-laika.com/catalog/dog.php?screen=1&amp;userif=2&amp;id=1411"/>
    <hyperlink ref="E6" r:id="rId92" display="http://yakutian-laika.com/catalog/kennels.php?kennelid=17"/>
    <hyperlink ref="F6" r:id="rId93" display="http://yakutian-laika.com/catalog/kennels.php?kennelid=17"/>
    <hyperlink ref="AE3" r:id="rId94" display="06.06.2021 Stary Oskol (4) SPECIALITY NDSRKF"/>
    <hyperlink ref="B85" r:id="rId95" display="http://yakutian-laika.com/catalog/dog.php?screen=1&amp;userif=2&amp;id=1668"/>
    <hyperlink ref="C85" r:id="rId96" display="http://yakutian-laika.com/catalog/dog.php?screen=1&amp;userif=2&amp;id=1462"/>
    <hyperlink ref="D85" r:id="rId97" display="http://yakutian-laika.com/catalog/dog.php?screen=1&amp;userif=2&amp;id=1210"/>
    <hyperlink ref="B33" r:id="rId98" display="http://yakutian-laika.com/catalog/dog.php?screen=1&amp;userif=2&amp;id=2941"/>
    <hyperlink ref="C33" r:id="rId99" display="http://yakutian-laika.com/catalog/dog.php?screen=1&amp;userif=2&amp;id=904"/>
    <hyperlink ref="D33" r:id="rId100" display="http://yakutian-laika.com/catalog/dog.php?screen=1&amp;userif=2&amp;id=1054"/>
    <hyperlink ref="E33" r:id="rId101" display="http://yakutian-laika.com/catalog/kennels.php?kennelid=89"/>
    <hyperlink ref="AF3" r:id="rId102"/>
    <hyperlink ref="AG3" r:id="rId103"/>
    <hyperlink ref="AH3" r:id="rId104"/>
    <hyperlink ref="H3" r:id="rId105" display="24.01.2020, Novosibirsk (16) SPECIALITY NBCYL"/>
    <hyperlink ref="B24" r:id="rId106" display="http://yakutian-laika.com/catalog/dog.php?screen=1&amp;userif=2&amp;id=2779"/>
    <hyperlink ref="C24" r:id="rId107" display="http://yakutian-laika.com/catalog/dog.php?screen=1&amp;userif=2&amp;id=1443"/>
    <hyperlink ref="D24" r:id="rId108" display="http://yakutian-laika.com/catalog/dog.php?screen=1&amp;userif=2&amp;id=1299"/>
    <hyperlink ref="E24" r:id="rId109" display="http://yakutian-laika.com/catalog/kennels.php?kennelid=8"/>
    <hyperlink ref="B51" r:id="rId110" display="http://yakutian-laika.com/catalog/dog.php?screen=1&amp;userif=2&amp;id=2650"/>
    <hyperlink ref="B84" r:id="rId111" display="http://yakutian-laika.com/catalog/dog.php?screen=1&amp;userif=2&amp;id=2289"/>
    <hyperlink ref="D84" r:id="rId112" display="http://yakutian-laika.com/catalog/dog.php?screen=1&amp;userif=2&amp;id=1987"/>
    <hyperlink ref="I3" r:id="rId113"/>
    <hyperlink ref="B71" r:id="rId114" display="http://yakutian-laika.com/catalog/dog.php?screen=1&amp;userif=2&amp;id=3287"/>
    <hyperlink ref="C71" r:id="rId115" display="http://yakutian-laika.com/catalog/dog.php?screen=1&amp;userif=2&amp;id=1758"/>
    <hyperlink ref="E71" r:id="rId116" display="http://yakutian-laika.com/catalog/kennels.php?kennelid=79"/>
    <hyperlink ref="B56" r:id="rId117" display="http://yakutian-laika.com/catalog/dog.php?screen=1&amp;userif=2&amp;id=3491"/>
    <hyperlink ref="C56" r:id="rId118" display="http://yakutian-laika.com/catalog/dog.php?screen=1&amp;userif=2&amp;id=1944"/>
    <hyperlink ref="B59" r:id="rId119" display="http://yakutian-laika.com/catalog/dog.php?screen=1&amp;userif=2&amp;id=3261"/>
    <hyperlink ref="E59" r:id="rId120" display="http://yakutian-laika.com/catalog/kennels.php?kennelid=79"/>
    <hyperlink ref="F59" r:id="rId121" display="http://yakutian-laika.com/catalog/kennels.php?kennelid=79"/>
    <hyperlink ref="J3" r:id="rId122"/>
    <hyperlink ref="B4" r:id="rId123" display="http://yakutian-laika.com/catalog/dog.php?screen=1&amp;userif=2&amp;id=1247"/>
    <hyperlink ref="C4" r:id="rId124" display="http://yakutian-laika.com/catalog/dog.php?screen=1&amp;userif=2&amp;id=1236"/>
    <hyperlink ref="D4" r:id="rId125" display="http://yakutian-laika.com/catalog/dog.php?screen=1&amp;userif=2&amp;id=826"/>
    <hyperlink ref="F4" r:id="rId126" display="http://yakutian-laika.com/catalog/kennels.php?kennelid=7"/>
    <hyperlink ref="L3" r:id="rId127"/>
    <hyperlink ref="K3" r:id="rId128" display="06.02.2021 Kurgan (4) SPECIALITY NBCRKF"/>
    <hyperlink ref="B25" r:id="rId129" display="http://yakutian-laika.com/catalog/dog.php?screen=1&amp;userif=2&amp;id=1758"/>
    <hyperlink ref="D25" r:id="rId130" display="http://yakutian-laika.com/catalog/dog.php?screen=1&amp;userif=2&amp;id=1414"/>
    <hyperlink ref="E25" r:id="rId131" display="http://yakutian-laika.com/catalog/kennels.php?kennelid=22"/>
    <hyperlink ref="F25" r:id="rId132" display="http://yakutian-laika.com/catalog/kennels.php?kennelid=48"/>
    <hyperlink ref="B8" r:id="rId133" display="http://yakutian-laika.com/catalog/dog.php?screen=1&amp;userif=2&amp;id=3342"/>
    <hyperlink ref="E8" r:id="rId134" display="http://yakutian-laika.com/catalog/kennels.php?kennelid=8"/>
    <hyperlink ref="F8" r:id="rId135" display="http://yakutian-laika.com/catalog/kennels.php?kennelid=22"/>
    <hyperlink ref="B45" r:id="rId136" display="http://yakutian-laika.com/catalog/dog.php?screen=1&amp;userif=2&amp;id=3298"/>
    <hyperlink ref="C45" r:id="rId137" display="http://yakutian-laika.com/catalog/dog.php?screen=1&amp;userif=2&amp;id=1355"/>
    <hyperlink ref="D45" r:id="rId138" display="http://yakutian-laika.com/catalog/dog.php?screen=1&amp;userif=2&amp;id=1441"/>
    <hyperlink ref="B22" r:id="rId139" display="http://yakutian-laika.com/catalog/dog.php?screen=1&amp;userif=2&amp;id=3343"/>
    <hyperlink ref="B18" r:id="rId140" display="http://yakutian-laika.com/catalog/dog.php?screen=1&amp;userif=2&amp;id=3699"/>
    <hyperlink ref="D18" r:id="rId141" display="http://yakutian-laika.com/catalog/dog.php?screen=1&amp;userif=2&amp;id=810"/>
    <hyperlink ref="E18" r:id="rId142" display="http://yakutian-laika.com/catalog/kennels.php?kennelid=1"/>
    <hyperlink ref="F18" r:id="rId143" display="http://yakutian-laika.com/catalog/kennels.php?kennelid=1"/>
    <hyperlink ref="B80" r:id="rId144" display="http://yakutian-laika.com/catalog/dog.php?screen=1&amp;userif=2&amp;id=2145"/>
    <hyperlink ref="C80" r:id="rId145" display="http://yakutian-laika.com/catalog/dog.php?screen=1&amp;userif=2&amp;id=561"/>
    <hyperlink ref="D80" r:id="rId146" display="http://yakutian-laika.com/catalog/dog.php?screen=1&amp;userif=2&amp;id=874"/>
    <hyperlink ref="B52" r:id="rId147" display="http://yakutian-laika.com/catalog/dog.php?screen=1&amp;userif=2&amp;id=1070"/>
    <hyperlink ref="E52" r:id="rId148" display="http://yakutian-laika.com/catalog/kennels.php?kennelid=1"/>
    <hyperlink ref="F52" r:id="rId149" display="http://yakutian-laika.com/catalog/kennels.php?kennelid=1"/>
    <hyperlink ref="C54" r:id="rId150" display="http://yakutian-laika.com/catalog/dog.php?screen=1&amp;userif=2&amp;id=904"/>
    <hyperlink ref="D54" r:id="rId151" display="http://yakutian-laika.com/catalog/dog.php?screen=1&amp;userif=2&amp;id=904"/>
    <hyperlink ref="E54" r:id="rId152" display="http://yakutian-laika.com/catalog/kennels.php?kennelid=2"/>
    <hyperlink ref="B81" r:id="rId153" display="http://yakutian-laika.com/catalog/dog.php?screen=1&amp;userif=2&amp;id=690"/>
    <hyperlink ref="C81" r:id="rId154" display="http://yakutian-laika.com/catalog/dog.php?screen=1&amp;userif=2&amp;id=453"/>
    <hyperlink ref="D81" r:id="rId155" display="http://yakutian-laika.com/catalog/dog.php?screen=1&amp;userif=2&amp;id=461"/>
    <hyperlink ref="E81" r:id="rId156" display="http://yakutian-laika.com/catalog/kennels.php?kennelid=2"/>
    <hyperlink ref="C82" r:id="rId157" display="http://yakutian-laika.com/catalog/dog.php?screen=1&amp;userif=2&amp;id=2248"/>
    <hyperlink ref="D82" r:id="rId158" display="http://yakutian-laika.com/catalog/dog.php?screen=1&amp;userif=2&amp;id=772"/>
    <hyperlink ref="E82" r:id="rId159" display="http://yakutian-laika.com/catalog/kennels.php?kennelid=11"/>
    <hyperlink ref="B40" r:id="rId160" display="http://yakutian-laika.com/catalog/dog.php?screen=1&amp;userif=2&amp;id=2982"/>
    <hyperlink ref="D40" r:id="rId161" display="http://yakutian-laika.com/catalog/dog.php?screen=1&amp;userif=2&amp;id=1214"/>
    <hyperlink ref="E40" r:id="rId162" display="http://yakutian-laika.com/catalog/kennels.php?kennelid=10"/>
    <hyperlink ref="F40" r:id="rId163" display="http://yakutian-laika.com/catalog/kennels.php?kennelid=10"/>
    <hyperlink ref="B30" r:id="rId164" display="http://yakutian-laika.com/catalog/dog.php?screen=1&amp;userif=2&amp;id=2710"/>
    <hyperlink ref="C30" r:id="rId165" display="http://yakutian-laika.com/catalog/dog.php?screen=1&amp;userif=2&amp;id=2227"/>
    <hyperlink ref="D30" r:id="rId166" display="http://yakutian-laika.com/catalog/dog.php?screen=1&amp;userif=2&amp;id=443"/>
    <hyperlink ref="C53" r:id="rId167" display="http://yakutian-laika.com/catalog/dog.php?screen=1&amp;userif=2&amp;id=690"/>
    <hyperlink ref="D53" r:id="rId168" display="http://yakutian-laika.com/catalog/dog.php?screen=1&amp;userif=2&amp;id=436"/>
    <hyperlink ref="E53" r:id="rId169" display="http://yakutian-laika.com/catalog/kennels.php?kennelid=2"/>
    <hyperlink ref="F53" r:id="rId170" display="http://yakutian-laika.com/catalog/kennels.php?kennelid=2"/>
    <hyperlink ref="B77" r:id="rId171" display="http://yakutian-laika.com/catalog/dog.php?screen=1&amp;userif=2&amp;id=2760"/>
    <hyperlink ref="U3" r:id="rId172"/>
    <hyperlink ref="B28" r:id="rId173" display="http://yakutian-laika.com/catalog/dog.php?screen=1&amp;userif=2&amp;id=3203"/>
    <hyperlink ref="E28" r:id="rId174" display="http://yakutian-laika.com/catalog/kennels.php?kennelid=5"/>
    <hyperlink ref="F28" r:id="rId175" display="http://yakutian-laika.com/catalog/kennels.php?kennelid=5"/>
    <hyperlink ref="B7" r:id="rId176" display="http://yakutian-laika.com/catalog/dog.php?screen=1&amp;userif=2&amp;id=3052"/>
    <hyperlink ref="C7" r:id="rId177" display="http://yakutian-laika.com/catalog/dog.php?screen=1&amp;userif=2&amp;id=1443"/>
    <hyperlink ref="D7" r:id="rId178" display="http://yakutian-laika.com/catalog/dog.php?screen=1&amp;userif=2&amp;id=2204"/>
    <hyperlink ref="E7" r:id="rId179" display="http://yakutian-laika.com/catalog/kennels.php?kennelid=83"/>
    <hyperlink ref="E84" r:id="rId180" display="http://yakutian-laika.com/catalog/kennels.php?kennelid=8"/>
    <hyperlink ref="B5" r:id="rId181" display="http://yakutian-laika.com/catalog/dog.php?screen=1&amp;userif=2&amp;id=3388"/>
    <hyperlink ref="C9" r:id="rId182" display="http://yakutian-laika.com/catalog/dog.php?screen=1&amp;userif=2&amp;id=544"/>
    <hyperlink ref="D9" r:id="rId183" display="http://yakutian-laika.com/catalog/dog.php?screen=1&amp;userif=2&amp;id=828"/>
    <hyperlink ref="E9" r:id="rId184" display="http://yakutian-laika.com/catalog/kennels.php?kennelid=5"/>
    <hyperlink ref="F9" r:id="rId185" display="http://yakutian-laika.com/catalog/kennels.php?kennelid=119"/>
    <hyperlink ref="B12" r:id="rId186" display="http://yakutian-laika.com/catalog/dog.php?screen=1&amp;userif=2&amp;id=2685"/>
    <hyperlink ref="C12" r:id="rId187" display="http://yakutian-laika.com/catalog/dog.php?screen=1&amp;userif=2&amp;id=842"/>
    <hyperlink ref="D12" r:id="rId188" display="http://yakutian-laika.com/catalog/dog.php?screen=1&amp;userif=2&amp;id=1906"/>
    <hyperlink ref="E12" r:id="rId189" display="http://yakutian-laika.com/catalog/kennels.php?kennelid=22"/>
    <hyperlink ref="F12" r:id="rId190" display="http://yakutian-laika.com/catalog/kennels.php?kennelid=22"/>
    <hyperlink ref="Y3" r:id="rId191"/>
    <hyperlink ref="E74" r:id="rId192" display="http://yakutian-laika.com/catalog/kennels.php?kennelid=54"/>
    <hyperlink ref="B46" r:id="rId193" display="http://yakutian-laika.com/catalog/dog.php?screen=1&amp;userif=2&amp;id=3716"/>
    <hyperlink ref="B62" r:id="rId194" display="http://yakutian-laika.com/catalog/dog.php?screen=1&amp;userif=2&amp;id=1407"/>
    <hyperlink ref="B14" r:id="rId195" display="http://yakutian-laika.com/catalog/dog.php?screen=1&amp;userif=2&amp;id=3775"/>
    <hyperlink ref="B23" r:id="rId196" display="http://yakutian-laika.com/catalog/dog.php?screen=1&amp;userif=2&amp;id=3553"/>
    <hyperlink ref="C67" r:id="rId197" display="http://yakutian-laika.com/catalog/dog.php?screen=1&amp;userif=2&amp;id=1179"/>
    <hyperlink ref="D67" r:id="rId198" display="http://yakutian-laika.com/catalog/dog.php?screen=1&amp;userif=2&amp;id=1945"/>
    <hyperlink ref="AI3" r:id="rId199" display="20.07.2021, Saratov, (2) SPECIALTY IDSFCI"/>
    <hyperlink ref="B66" r:id="rId200" display="http://yakutian-laika.com/catalog/dog.php?screen=1&amp;userif=2&amp;id=2286"/>
    <hyperlink ref="C66" r:id="rId201" display="http://yakutian-laika.com/catalog/dog.php?screen=1&amp;userif=2&amp;id=750"/>
    <hyperlink ref="D66" r:id="rId202" display="http://yakutian-laika.com/catalog/dog.php?screen=1&amp;userif=2&amp;id=2015"/>
    <hyperlink ref="E66" r:id="rId203" display="http://yakutian-laika.com/catalog/kennels.php?kennelid=35"/>
    <hyperlink ref="F66" r:id="rId204" display="http://yakutian-laika.com/catalog/kennels.php?kennelid=35"/>
    <hyperlink ref="AJ3" r:id="rId205" display="Кунгур РОО ПККЦ Монопородная Выставка КЧК в каждом классе"/>
    <hyperlink ref="B83" r:id="rId206" display="http://yakutian-laika.com/catalog/dog.php?screen=1&amp;userif=2&amp;id=2005"/>
    <hyperlink ref="B34" r:id="rId207" display="http://yakutian-laika.com/catalog/dog.php?screen=1&amp;userif=2&amp;id=2192"/>
    <hyperlink ref="AK3" r:id="rId208" display="http://yakutian-laika.com/catalog/show.php?showid=812"/>
    <hyperlink ref="B63" r:id="rId209" display="http://yakutian-laika.com/catalog/dog.php?screen=1&amp;userif=2&amp;id=370"/>
    <hyperlink ref="AL3" r:id="rId210" display="10.07.2021, Moscow region, Mytischi, (7) SPECIALITY NBCYL"/>
    <hyperlink ref="B43" r:id="rId211" display="http://yakutian-laika.com/catalog/dog.php?screen=1&amp;userif=2&amp;id=3552"/>
    <hyperlink ref="B57" r:id="rId212" display="http://yakutian-laika.com/catalog/dog.php?screen=1&amp;userif=2&amp;id=1760"/>
    <hyperlink ref="B69" r:id="rId213" display="http://yakutian-laika.com/catalog/dog.php?screen=1&amp;userif=2&amp;id=1355"/>
    <hyperlink ref="B70" r:id="rId214" display="http://yakutian-laika.com/catalog/dog.php?screen=1&amp;userif=2&amp;id=3241"/>
    <hyperlink ref="B21" r:id="rId215" display="http://yakutian-laika.com/catalog/dog.php?screen=1&amp;userif=2&amp;id=2761"/>
    <hyperlink ref="AM3" r:id="rId216"/>
    <hyperlink ref="B76" r:id="rId217" display="http://yakutian-laika.com/catalog/dog.php?screen=1&amp;userif=2&amp;id=1877"/>
    <hyperlink ref="B32" r:id="rId218" display="http://yakutian-laika.com/catalog/dog.php?id=3174&amp;screen=1"/>
    <hyperlink ref="B65" r:id="rId219" display="http://yakutian-laika.com/catalog/dog.php?id=2726&amp;screen=1"/>
    <hyperlink ref="B42" r:id="rId220" display="http://yakutian-laika.com/catalog/dog.php?id=3713&amp;screen=1"/>
    <hyperlink ref="AN3" r:id="rId221" display="24.07.2021 Kurgan, (9) SPECIALTY NDRKF"/>
    <hyperlink ref="B16" r:id="rId222" display="http://yakutian-laika.com/catalog/dog.php?screen=1&amp;userif=2&amp;id=4011"/>
    <hyperlink ref="B36" r:id="rId223" display="http://yakutian-laika.com/catalog/dog.php?screen=1&amp;userif=2&amp;id=2910"/>
    <hyperlink ref="B29" r:id="rId224" display="http://yakutian-laika.com/catalog/dog.php?id=3576&amp;screen=1"/>
    <hyperlink ref="AO3" r:id="rId225" display="07.08.2021 Moscow (2) Speciality 5FCI Group"/>
    <hyperlink ref="AP3" r:id="rId226"/>
    <hyperlink ref="AR3" r:id="rId227" display="26.09.2021 Uljanovsk (3) Speciality 5FCI Group"/>
    <hyperlink ref="B64" r:id="rId228" display="http://yakutian-laika.com/catalog/dog.php?screen=1&amp;userif=2&amp;id=2323"/>
    <hyperlink ref="B68" r:id="rId229" display="http://yakutian-laika.com/catalog/dog.php?screen=1&amp;userif=2&amp;id=3424"/>
    <hyperlink ref="B44" r:id="rId230" display="http://yakutian-laika.com/catalog/dog.php?screen=1&amp;userif=2&amp;id=2305"/>
    <hyperlink ref="B13" r:id="rId231" display="http://yakutian-laika.com/catalog/dog.php?screen=1&amp;userif=2&amp;id=2756"/>
    <hyperlink ref="AS3" r:id="rId232"/>
    <hyperlink ref="B31" r:id="rId233" display="http://yakutian-laika.com/catalog/dog.php?screen=1&amp;userif=2&amp;id=3715"/>
    <hyperlink ref="AU3" r:id="rId234"/>
    <hyperlink ref="AT3" r:id="rId235"/>
    <hyperlink ref="B49" r:id="rId236" display="http://yakutian-laika.com/catalog/dog.php?screen=1&amp;userif=2&amp;id=2496"/>
    <hyperlink ref="B87" r:id="rId237" display="http://yakutian-laika.com/catalog/dog.php?screen=1&amp;userif=2&amp;id=2647"/>
    <hyperlink ref="C43" r:id="rId238" display="http://yakutian-laika.com/catalog/dog.php?screen=1&amp;userif=2&amp;id=1846"/>
    <hyperlink ref="D43" r:id="rId239" display="http://yakutian-laika.com/catalog/dog.php?screen=1&amp;userif=2&amp;id=2265"/>
    <hyperlink ref="C36" r:id="rId240" display="http://yakutian-laika.com/catalog/dog.php?screen=1&amp;userif=2&amp;id=2192"/>
    <hyperlink ref="D36" r:id="rId241" display="http://yakutian-laika.com/catalog/dog.php?screen=1&amp;userif=2&amp;id=1247"/>
    <hyperlink ref="E36" r:id="rId242" display="http://yakutian-laika.com/catalog/kennels.php?kennelid=39"/>
    <hyperlink ref="F36" r:id="rId243" display="http://yakutian-laika.com/catalog/kennels.php?kennelid=39"/>
    <hyperlink ref="C16" r:id="rId244" display="http://yakutian-laika.com/catalog/dog.php?screen=1&amp;userif=2&amp;id=1755"/>
    <hyperlink ref="D16" r:id="rId245" display="http://yakutian-laika.com/catalog/dog.php?screen=1&amp;userif=2&amp;id=3038"/>
    <hyperlink ref="C49" r:id="rId246" display="http://yakutian-laika.com/catalog/dog.php?screen=1&amp;userif=2&amp;id=1353"/>
    <hyperlink ref="D49" r:id="rId247" display="http://yakutian-laika.com/catalog/dog.php?screen=1&amp;userif=2&amp;id=1252"/>
    <hyperlink ref="E49" r:id="rId248" display="http://yakutian-laika.com/catalog/kennels.php?kennelid=39"/>
    <hyperlink ref="E32" r:id="rId249" display="http://yakutian-laika.com/catalog/kennels.php?kennelid=79"/>
    <hyperlink ref="C32" r:id="rId250" display="http://yakutian-laika.com/catalog/dog.php?screen=1&amp;userif=2&amp;id=976"/>
    <hyperlink ref="D32" r:id="rId251" display="http://yakutian-laika.com/catalog/dog.php?screen=1&amp;userif=2&amp;id=946"/>
    <hyperlink ref="C57" r:id="rId252" display="http://yakutian-laika.com/catalog/dog.php?screen=1&amp;userif=2&amp;id=1244"/>
    <hyperlink ref="D57" r:id="rId253" display="http://yakutian-laika.com/catalog/dog.php?screen=1&amp;userif=2&amp;id=1004"/>
    <hyperlink ref="E57" r:id="rId254" display="http://yakutian-laika.com/catalog/kennels.php?kennelid=31"/>
    <hyperlink ref="C31" r:id="rId255" display="http://yakutian-laika.com/catalog/dog.php?screen=1&amp;userif=2&amp;id=2323"/>
    <hyperlink ref="D31" r:id="rId256" display="http://yakutian-laika.com/catalog/dog.php?screen=1&amp;userif=2&amp;id=2591"/>
    <hyperlink ref="E31" r:id="rId257" display="http://yakutian-laika.com/catalog/kennels.php?kennelid=51"/>
    <hyperlink ref="C13" r:id="rId258" display="http://yakutian-laika.com/catalog/dog.php?screen=1&amp;userif=2&amp;id=595"/>
    <hyperlink ref="D13" r:id="rId259" display="http://yakutian-laika.com/catalog/dog.php?screen=1&amp;userif=2&amp;id=872"/>
    <hyperlink ref="E13" r:id="rId260" display="http://yakutian-laika.com/catalog/kennels.php?kennelid=5"/>
    <hyperlink ref="C63" r:id="rId261" display="http://yakutian-laika.com/catalog/dog.php?screen=1&amp;userif=2&amp;id=129"/>
    <hyperlink ref="D63" r:id="rId262" display="http://yakutian-laika.com/catalog/dog.php?screen=1&amp;userif=2&amp;id=66"/>
    <hyperlink ref="E63" r:id="rId263" display="http://yakutian-laika.com/catalog/kennels.php?kennelid=1"/>
    <hyperlink ref="F63" r:id="rId264" display="http://yakutian-laika.com/catalog/kennels.php?kennelid=10"/>
    <hyperlink ref="C64" r:id="rId265" display="http://yakutian-laika.com/catalog/dog.php?screen=1&amp;userif=2&amp;id=2189"/>
    <hyperlink ref="D64" r:id="rId266" display="http://yakutian-laika.com/catalog/dog.php?screen=1&amp;userif=2&amp;id=1981"/>
    <hyperlink ref="E64" r:id="rId267" display="http://yakutian-laika.com/catalog/kennels.php?kennelid=51"/>
    <hyperlink ref="C34" r:id="rId268" display="http://yakutian-laika.com/catalog/dog.php?screen=1&amp;userif=2&amp;id=1281"/>
    <hyperlink ref="D34" r:id="rId269" display="http://yakutian-laika.com/catalog/dog.php?screen=1&amp;userif=2&amp;id=555"/>
    <hyperlink ref="E34" r:id="rId270" display="http://yakutian-laika.com/catalog/kennels.php?kennelid=9"/>
    <hyperlink ref="F34" r:id="rId271" display="http://yakutian-laika.com/catalog/kennels.php?kennelid=48"/>
    <hyperlink ref="C46" r:id="rId272" display="http://yakutian-laika.com/catalog/dog.php?screen=1&amp;userif=2&amp;id=913"/>
    <hyperlink ref="D46" r:id="rId273" display="http://yakutian-laika.com/catalog/dog.php?screen=1&amp;userif=2&amp;id=1415"/>
    <hyperlink ref="C21" r:id="rId274" display="http://yakutian-laika.com/catalog/dog.php?screen=1&amp;userif=2&amp;id=1443"/>
    <hyperlink ref="D21" r:id="rId275" display="http://yakutian-laika.com/catalog/dog.php?screen=1&amp;userif=2&amp;id=1877"/>
    <hyperlink ref="C68" r:id="rId276" display="http://yakutian-laika.com/catalog/dog.php?screen=1&amp;userif=2&amp;id=1016"/>
    <hyperlink ref="D68" r:id="rId277" display="http://yakutian-laika.com/catalog/dog.php?screen=1&amp;userif=2&amp;id=304"/>
    <hyperlink ref="C29" r:id="rId278" display="http://yakutian-laika.com/catalog/dog.php?screen=1&amp;userif=2&amp;id=1755"/>
    <hyperlink ref="D29" r:id="rId279" display="http://yakutian-laika.com/catalog/dog.php?screen=1&amp;userif=2&amp;id=3038"/>
    <hyperlink ref="F29" r:id="rId280" display="http://yakutian-laika.com/catalog/kennels.php?kennelid=69"/>
    <hyperlink ref="E68" r:id="rId281" display="http://yakutian-laika.com/catalog/kennels.php?kennelid=81"/>
    <hyperlink ref="C70" r:id="rId282" display="http://yakutian-laika.com/catalog/dog.php?screen=1&amp;userif=2&amp;id=1443"/>
    <hyperlink ref="D70" r:id="rId283" display="http://yakutian-laika.com/catalog/dog.php?screen=1&amp;userif=2&amp;id=2211"/>
    <hyperlink ref="E70" r:id="rId284" display="http://yakutian-laika.com/catalog/kennels.php?kennelid=17"/>
    <hyperlink ref="C69" r:id="rId285" display="http://yakutian-laika.com/catalog/dog.php?screen=1&amp;userif=2&amp;id=1353"/>
    <hyperlink ref="D69" r:id="rId286" display="http://yakutian-laika.com/catalog/dog.php?screen=1&amp;userif=2&amp;id=1339"/>
    <hyperlink ref="C44" r:id="rId287" display="http://yakutian-laika.com/catalog/dog.php?screen=1&amp;userif=2&amp;id=1396"/>
    <hyperlink ref="D44" r:id="rId288" display="http://yakutian-laika.com/catalog/dog.php?screen=1&amp;userif=2&amp;id=581"/>
    <hyperlink ref="E44" r:id="rId289" display="http://yakutian-laika.com/catalog/kennels.php?kennelid=25"/>
    <hyperlink ref="C76" r:id="rId290" display="http://yakutian-laika.com/catalog/dog.php?screen=1&amp;userif=2&amp;id=434"/>
    <hyperlink ref="D76" r:id="rId291" display="http://yakutian-laika.com/catalog/dog.php?screen=1&amp;userif=2&amp;id=1415"/>
    <hyperlink ref="C42" r:id="rId292" display="http://yakutian-laika.com/catalog/dog.php?screen=1&amp;userif=2&amp;id=1755"/>
    <hyperlink ref="D42" r:id="rId293" display="http://yakutian-laika.com/catalog/dog.php?screen=1&amp;userif=2&amp;id=3038"/>
    <hyperlink ref="E83" r:id="rId294" display="http://yakutian-laika.com/catalog/kennels.php?kennelid=39"/>
    <hyperlink ref="F83" r:id="rId295" display="http://yakutian-laika.com/catalog/kennels.php?kennelid=39"/>
    <hyperlink ref="C83" r:id="rId296" display="http://yakutian-laika.com/catalog/dog.php?screen=1&amp;userif=2&amp;id=750"/>
    <hyperlink ref="D83" r:id="rId297" display="http://yakutian-laika.com/catalog/dog.php?screen=1&amp;userif=2&amp;id=1252"/>
    <hyperlink ref="C87" r:id="rId298" display="http://yakutian-laika.com/catalog/dog.php?screen=1&amp;userif=2&amp;id=370"/>
    <hyperlink ref="D87" r:id="rId299" display="http://yakutian-laika.com/catalog/dog.php?screen=1&amp;userif=2&amp;id=841"/>
    <hyperlink ref="E87" r:id="rId300" display="http://yakutian-laika.com/catalog/kennels.php?kennelid=10"/>
    <hyperlink ref="F87" r:id="rId301" display="http://yakutian-laika.com/catalog/kennels.php?kennelid=36"/>
    <hyperlink ref="E69" r:id="rId302" display="http://yakutian-laika.com/catalog/kennels.php?kennelid=14"/>
    <hyperlink ref="F7" r:id="rId303" display="http://yakutian-laika.com/catalog/kennels.php?kennelid=83"/>
    <hyperlink ref="D28" r:id="rId304" display="http://yakutian-laika.com/catalog/dog.php?screen=1&amp;userif=2&amp;id=828"/>
    <hyperlink ref="D8" r:id="rId305" display="http://yakutian-laika.com/catalog/dog.php?id=1310&amp;screen=1"/>
    <hyperlink ref="AQ3" r:id="rId306" display="19.09.2021 Perm (8) Speciality IDS"/>
    <hyperlink ref="AV3" r:id="rId307" display="04.11.2021 Ulyanovsk (2+AX3) Speciality IDS "/>
    <hyperlink ref="AW3" r:id="rId308" display="18.12.2021 Kurgan (6) Speciality RKF "/>
    <hyperlink ref="B48" r:id="rId309" display="http://yakutian-laika.com/catalog/dog.php?screen=1&amp;userif=2&amp;id=3855"/>
    <hyperlink ref="C48" r:id="rId310" display="http://yakutian-laika.com/catalog/dog.php?screen=1&amp;userif=2&amp;id=1758"/>
    <hyperlink ref="D48" r:id="rId311" display="http://yakutian-laika.com/catalog/dog.php?screen=1&amp;userif=2&amp;id=2127"/>
    <hyperlink ref="E48" r:id="rId312" display="http://yakutian-laika.com/catalog/kennels.php?kennelid=22"/>
    <hyperlink ref="AX3" r:id="rId313" display="24.11.2021 Moscva (1) Speciality RKF "/>
    <hyperlink ref="D86" r:id="rId314" display="http://yakutian-laika.com/catalog/dog.php?screen=1&amp;userif=2&amp;id=3038"/>
    <hyperlink ref="C86" r:id="rId315" display="http://yakutian-laika.com/catalog/dog.php?screen=1&amp;userif=2&amp;id=1755"/>
    <hyperlink ref="B86" r:id="rId316" display="http://yakutian-laika.com/catalog/dog.php?screen=1&amp;userif=2&amp;id=4116"/>
    <hyperlink ref="B61" r:id="rId317" display="http://yakutian-laika.com/catalog/dog.php?screen=1&amp;userif=2&amp;id=3854"/>
    <hyperlink ref="C61" r:id="rId318" display="http://yakutian-laika.com/catalog/dog.php?screen=1&amp;userif=2&amp;id=3488"/>
    <hyperlink ref="D61" r:id="rId319" display="http://yakutian-laika.com/catalog/dog.php?screen=1&amp;userif=2&amp;id=2299"/>
    <hyperlink ref="B73" r:id="rId320" display="http://yakutian-laika.com/catalog/dog.php?screen=1&amp;userif=2&amp;id=3654"/>
    <hyperlink ref="C73" r:id="rId321" display="http://yakutian-laika.com/catalog/dog.php?screen=1&amp;userif=2&amp;id=2310"/>
    <hyperlink ref="D73" r:id="rId322" display="http://yakutian-laika.com/catalog/dog.php?screen=1&amp;userif=2&amp;id=2036"/>
    <hyperlink ref="AY3" r:id="rId323" display="08.12.2021 Moscva (6) Speciality RKF "/>
    <hyperlink ref="C20" r:id="rId324" display="http://yakutian-laika.com/catalog/dog.php?screen=1&amp;userif=2&amp;id=1753"/>
    <hyperlink ref="D20" r:id="rId325" display="http://yakutian-laika.com/catalog/dog.php?screen=1&amp;userif=2&amp;id=2741"/>
    <hyperlink ref="E20" r:id="rId326" display="http://yakutian-laika.com/catalog/kennels.php?kennelid=22"/>
    <hyperlink ref="C8" r:id="rId327" display="http://yakutian-laika.com/catalog/dog.php?screen=1&amp;userif=2&amp;id=1240"/>
    <hyperlink ref="AZ3" r:id="rId328" display="11.12.2021 Moscva (4) Speciality RKF "/>
    <hyperlink ref="E55" r:id="rId329" display="http://yakutian-laika.com/catalog/kennels.php?kennelid=5"/>
    <hyperlink ref="F55" r:id="rId330" display="http://yakutian-laika.com/catalog/kennels.php?kennelid=5"/>
    <hyperlink ref="B55" r:id="rId331" display="http://yakutian-laika.com/catalog/dog.php?screen=1&amp;userif=2&amp;id=3647"/>
    <hyperlink ref="C55" r:id="rId332" display="http://yakutian-laika.com/catalog/dog.php?screen=1&amp;userif=2&amp;id=595"/>
    <hyperlink ref="D55" r:id="rId333" display="http://yakutian-laika.com/catalog/dog.php?screen=1&amp;userif=2&amp;id=872"/>
    <hyperlink ref="BA3" r:id="rId334" display="12.12.2021 Moscva (3) Speciality RKF "/>
    <hyperlink ref="B26" r:id="rId335" display="http://yakutian-laika.com/catalog/dog.php?screen=1&amp;userif=2&amp;id=3623"/>
    <hyperlink ref="C26" r:id="rId336" display="http://yakutian-laika.com/catalog/dog.php?screen=1&amp;userif=2&amp;id=1731"/>
    <hyperlink ref="D26" r:id="rId337" display="http://yakutian-laika.com/catalog/dog.php?screen=1&amp;userif=2&amp;id=2869"/>
    <hyperlink ref="BB3" r:id="rId338"/>
    <hyperlink ref="BC3" r:id="rId339"/>
    <hyperlink ref="BD3" r:id="rId340" display="12.12.2021 Moscva (3) Speciality RKF "/>
    <hyperlink ref="BE3" r:id="rId341" display="12.12.2021 Moscva (6) Speciality NBSYL "/>
    <hyperlink ref="B72" r:id="rId342" display="http://yakutian-laika.com/catalog/dog.php?screen=1&amp;userif=2&amp;id=3804"/>
    <hyperlink ref="C72" r:id="rId343" display="http://yakutian-laika.com/catalog/dog.php?screen=1&amp;userif=2&amp;id=1758"/>
    <hyperlink ref="D72" r:id="rId344" display="http://yakutian-laika.com/catalog/dog.php?screen=1&amp;userif=2&amp;id=2127"/>
    <hyperlink ref="E72" r:id="rId345" display="http://yakutian-laika.com/catalog/kennels.php?kennelid=22"/>
    <hyperlink ref="F72" r:id="rId346" display="http://yakutian-laika.com/catalog/kennels.php?kennelid=22"/>
    <hyperlink ref="E60" r:id="rId347" display="http://yakutian-laika.com/catalog/kennels.php?kennelid=22"/>
    <hyperlink ref="F60" r:id="rId348" display="http://yakutian-laika.com/catalog/kennels.php?kennelid=22"/>
    <hyperlink ref="B60" r:id="rId349" display="http://yakutian-laika.com/catalog/dog.php?screen=1&amp;userif=2&amp;id=1557"/>
    <hyperlink ref="C60" r:id="rId350" display="http://yakutian-laika.com/catalog/dog.php?screen=1&amp;userif=2&amp;id=957"/>
    <hyperlink ref="D60" r:id="rId351" display="http://yakutian-laika.com/catalog/dog.php?screen=1&amp;userif=2&amp;id=3412"/>
    <hyperlink ref="F24" r:id="rId352" display="http://yakutian-laika.com/catalog/kennels.php?kennelid=8"/>
    <hyperlink ref="F13" r:id="rId353" display="http://yakutian-laika.com/catalog/kennels.php?kennelid=119"/>
    <hyperlink ref="E30" r:id="rId354" display="http://yakutian-laika.com/catalog/kennels.php?kennelid=2"/>
    <hyperlink ref="F30" r:id="rId355" display="http://yakutian-laika.com/catalog/kennels.php?kennelid=2"/>
    <hyperlink ref="E16" r:id="rId356"/>
    <hyperlink ref="E22" r:id="rId357"/>
    <hyperlink ref="E29" r:id="rId358"/>
    <hyperlink ref="E47" r:id="rId359"/>
    <hyperlink ref="E42" r:id="rId360"/>
    <hyperlink ref="E86" r:id="rId361"/>
    <hyperlink ref="E4" r:id="rId362" display="http://yakutian-laika.com/catalog/kennels.php?kennelid=7"/>
    <hyperlink ref="E5" r:id="rId363" display="http://yakutian-laika.com/catalog/kennels.php?kennelid=58"/>
    <hyperlink ref="C5" r:id="rId364" display="http://yakutian-laika.com/catalog/dog.php?screen=1&amp;userif=2&amp;id=1416"/>
    <hyperlink ref="D5" r:id="rId365" display="http://yakutian-laika.com/catalog/dog.php?screen=1&amp;userif=2&amp;id=1648"/>
    <hyperlink ref="B9" r:id="rId366" display="http://yakutian-laika.com/catalog/dog.php?id=3204&amp;screen=1"/>
    <hyperlink ref="B11" r:id="rId367" display="http://yakutian-laika.com/catalog/dog.php?screen=1&amp;userif=2&amp;id=2975"/>
    <hyperlink ref="C11" r:id="rId368" display="http://yakutian-laika.com/catalog/dog.php?screen=1&amp;userif=2&amp;id=577"/>
    <hyperlink ref="D11" r:id="rId369" display="http://yakutian-laika.com/catalog/dog.php?screen=1&amp;userif=2&amp;id=1269"/>
    <hyperlink ref="E11" r:id="rId370" display="http://yakutian-laika.com/catalog/kennels.php?kennelid=5"/>
    <hyperlink ref="F11" r:id="rId371" display="http://yakutian-laika.com/catalog/kennels.php?kennelid=5"/>
  </hyperlinks>
  <pageMargins left="0.7" right="0.7" top="0.75" bottom="0.75" header="0.3" footer="0.3"/>
  <pageSetup paperSize="9" orientation="portrait" r:id="rId372"/>
  <drawing r:id="rId37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RATING TOP DOG 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Станислав Городилов</cp:lastModifiedBy>
  <cp:lastPrinted>2022-01-14T09:32:29Z</cp:lastPrinted>
  <dcterms:created xsi:type="dcterms:W3CDTF">2021-01-26T10:42:49Z</dcterms:created>
  <dcterms:modified xsi:type="dcterms:W3CDTF">2022-01-17T09:11:36Z</dcterms:modified>
</cp:coreProperties>
</file>